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\Desktop\Fred Magie + Blog\Liens Excel\"/>
    </mc:Choice>
  </mc:AlternateContent>
  <xr:revisionPtr revIDLastSave="0" documentId="13_ncr:1_{FD148EE7-82A4-4068-A8EB-33BAD817E9A4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Intérêts Composés" sheetId="1" r:id="rId1"/>
    <sheet name="Calculs" sheetId="2" state="hidden" r:id="rId2"/>
  </sheets>
  <definedNames>
    <definedName name="annees">OFFSET(Calculs!#REF!,0,0,COUNTA(Calculs!#REF!)-1)</definedName>
    <definedName name="capitalinvesti">OFFSET(Calculs!#REF!,0,0,COUNTA(Calculs!#REF!)-1)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H18" i="1" s="1"/>
  <c r="G19" i="1"/>
  <c r="H19" i="1" s="1"/>
  <c r="G20" i="1"/>
  <c r="H20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H35" i="1" s="1"/>
  <c r="G36" i="1"/>
  <c r="H36" i="1" s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H51" i="1" s="1"/>
  <c r="G52" i="1"/>
  <c r="H52" i="1" s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H67" i="1" s="1"/>
  <c r="G68" i="1"/>
  <c r="H68" i="1" s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H83" i="1" s="1"/>
  <c r="G84" i="1"/>
  <c r="H84" i="1" s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H99" i="1" s="1"/>
  <c r="G100" i="1"/>
  <c r="H100" i="1" s="1"/>
  <c r="G101" i="1"/>
  <c r="G102" i="1"/>
  <c r="G10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1" i="1"/>
  <c r="H102" i="1"/>
  <c r="H10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J3" i="2" l="1"/>
  <c r="G103" i="2"/>
  <c r="G102" i="2"/>
  <c r="G101" i="2"/>
  <c r="G100" i="2"/>
  <c r="G99" i="2"/>
  <c r="G98" i="2"/>
  <c r="H98" i="2" s="1"/>
  <c r="G97" i="2"/>
  <c r="G96" i="2"/>
  <c r="G95" i="2"/>
  <c r="G94" i="2"/>
  <c r="H94" i="2" s="1"/>
  <c r="G93" i="2"/>
  <c r="H93" i="2" s="1"/>
  <c r="G92" i="2"/>
  <c r="G91" i="2"/>
  <c r="G90" i="2"/>
  <c r="G89" i="2"/>
  <c r="G88" i="2"/>
  <c r="G87" i="2"/>
  <c r="G86" i="2"/>
  <c r="H86" i="2" s="1"/>
  <c r="G85" i="2"/>
  <c r="G84" i="2"/>
  <c r="H84" i="2" s="1"/>
  <c r="G83" i="2"/>
  <c r="G82" i="2"/>
  <c r="G81" i="2"/>
  <c r="G80" i="2"/>
  <c r="G79" i="2"/>
  <c r="G78" i="2"/>
  <c r="G77" i="2"/>
  <c r="G76" i="2"/>
  <c r="G75" i="2"/>
  <c r="G74" i="2"/>
  <c r="H74" i="2" s="1"/>
  <c r="G73" i="2"/>
  <c r="G72" i="2"/>
  <c r="G71" i="2"/>
  <c r="G70" i="2"/>
  <c r="H70" i="2" s="1"/>
  <c r="G69" i="2"/>
  <c r="H69" i="2" s="1"/>
  <c r="G68" i="2"/>
  <c r="G67" i="2"/>
  <c r="G66" i="2"/>
  <c r="G65" i="2"/>
  <c r="G64" i="2"/>
  <c r="G63" i="2"/>
  <c r="G62" i="2"/>
  <c r="H62" i="2" s="1"/>
  <c r="G61" i="2"/>
  <c r="G60" i="2"/>
  <c r="G59" i="2"/>
  <c r="G58" i="2"/>
  <c r="G57" i="2"/>
  <c r="G56" i="2"/>
  <c r="H56" i="2" s="1"/>
  <c r="G55" i="2"/>
  <c r="G54" i="2"/>
  <c r="H54" i="2" s="1"/>
  <c r="G53" i="2"/>
  <c r="G52" i="2"/>
  <c r="G51" i="2"/>
  <c r="H51" i="2" s="1"/>
  <c r="G50" i="2"/>
  <c r="H50" i="2" s="1"/>
  <c r="G49" i="2"/>
  <c r="G48" i="2"/>
  <c r="G47" i="2"/>
  <c r="G46" i="2"/>
  <c r="G45" i="2"/>
  <c r="G44" i="2"/>
  <c r="H44" i="2" s="1"/>
  <c r="G43" i="2"/>
  <c r="G42" i="2"/>
  <c r="G41" i="2"/>
  <c r="G40" i="2"/>
  <c r="G39" i="2"/>
  <c r="G38" i="2"/>
  <c r="H38" i="2" s="1"/>
  <c r="G37" i="2"/>
  <c r="G36" i="2"/>
  <c r="G35" i="2"/>
  <c r="H35" i="2" s="1"/>
  <c r="G34" i="2"/>
  <c r="G33" i="2"/>
  <c r="G32" i="2"/>
  <c r="H32" i="2" s="1"/>
  <c r="G31" i="2"/>
  <c r="G30" i="2"/>
  <c r="G29" i="2"/>
  <c r="G28" i="2"/>
  <c r="G27" i="2"/>
  <c r="H27" i="2" s="1"/>
  <c r="G26" i="2"/>
  <c r="H26" i="2" s="1"/>
  <c r="G25" i="2"/>
  <c r="G24" i="2"/>
  <c r="G23" i="2"/>
  <c r="G22" i="2"/>
  <c r="H22" i="2" s="1"/>
  <c r="G21" i="2"/>
  <c r="H21" i="2" s="1"/>
  <c r="G20" i="2"/>
  <c r="H20" i="2" s="1"/>
  <c r="G19" i="2"/>
  <c r="G18" i="2"/>
  <c r="G17" i="2"/>
  <c r="G16" i="2"/>
  <c r="G15" i="2"/>
  <c r="G14" i="2"/>
  <c r="H14" i="2" s="1"/>
  <c r="G13" i="2"/>
  <c r="H13" i="2" s="1"/>
  <c r="G12" i="2"/>
  <c r="G11" i="2"/>
  <c r="G10" i="2"/>
  <c r="G9" i="2"/>
  <c r="H9" i="2" s="1"/>
  <c r="G8" i="2"/>
  <c r="H8" i="2" s="1"/>
  <c r="G7" i="2"/>
  <c r="G6" i="2"/>
  <c r="H6" i="2" s="1"/>
  <c r="G5" i="2"/>
  <c r="G4" i="2"/>
  <c r="H3" i="2"/>
  <c r="C3" i="2"/>
  <c r="D3" i="2" s="1"/>
  <c r="D4" i="2" s="1"/>
  <c r="D5" i="2" s="1"/>
  <c r="D6" i="2" s="1"/>
  <c r="D7" i="2" s="1"/>
  <c r="F104" i="1"/>
  <c r="I3" i="2" l="1"/>
  <c r="K3" i="2" s="1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G4" i="1" s="1"/>
  <c r="H76" i="2"/>
  <c r="H19" i="2"/>
  <c r="H28" i="2"/>
  <c r="H37" i="2"/>
  <c r="H59" i="2"/>
  <c r="H15" i="2"/>
  <c r="H40" i="2"/>
  <c r="H45" i="2"/>
  <c r="H11" i="2"/>
  <c r="H31" i="2"/>
  <c r="H39" i="2"/>
  <c r="H52" i="2"/>
  <c r="H75" i="2"/>
  <c r="H97" i="2"/>
  <c r="H57" i="2"/>
  <c r="H81" i="2"/>
  <c r="H33" i="2"/>
  <c r="H63" i="2"/>
  <c r="H95" i="2"/>
  <c r="H99" i="2"/>
  <c r="H12" i="2"/>
  <c r="H87" i="2"/>
  <c r="H18" i="2"/>
  <c r="H88" i="2"/>
  <c r="H53" i="2"/>
  <c r="H46" i="2"/>
  <c r="H16" i="2"/>
  <c r="H58" i="2"/>
  <c r="H92" i="2"/>
  <c r="D8" i="2"/>
  <c r="D9" i="2" s="1"/>
  <c r="D10" i="2" s="1"/>
  <c r="D11" i="2" s="1"/>
  <c r="D12" i="2" s="1"/>
  <c r="H85" i="2"/>
  <c r="H34" i="2"/>
  <c r="H80" i="2"/>
  <c r="H73" i="2"/>
  <c r="H65" i="2"/>
  <c r="H25" i="2"/>
  <c r="H68" i="2"/>
  <c r="H10" i="2"/>
  <c r="H78" i="2"/>
  <c r="H83" i="2"/>
  <c r="H90" i="2"/>
  <c r="H41" i="2"/>
  <c r="H23" i="2"/>
  <c r="H61" i="2"/>
  <c r="H5" i="2"/>
  <c r="H30" i="2"/>
  <c r="H49" i="2"/>
  <c r="H66" i="2"/>
  <c r="H71" i="2"/>
  <c r="H7" i="2"/>
  <c r="H42" i="2"/>
  <c r="H47" i="2"/>
  <c r="H64" i="2"/>
  <c r="H17" i="2"/>
  <c r="H4" i="2"/>
  <c r="H100" i="2"/>
  <c r="H29" i="2"/>
  <c r="H77" i="2"/>
  <c r="H82" i="2"/>
  <c r="H89" i="2"/>
  <c r="H102" i="2"/>
  <c r="H101" i="2"/>
  <c r="H24" i="2"/>
  <c r="H36" i="2"/>
  <c r="H48" i="2"/>
  <c r="H60" i="2"/>
  <c r="H72" i="2"/>
  <c r="H96" i="2"/>
  <c r="H43" i="2"/>
  <c r="H55" i="2"/>
  <c r="H67" i="2"/>
  <c r="H79" i="2"/>
  <c r="H91" i="2"/>
  <c r="H103" i="2"/>
  <c r="I4" i="2" l="1"/>
  <c r="J5" i="2"/>
  <c r="J4" i="2"/>
  <c r="C15" i="2"/>
  <c r="D13" i="2"/>
  <c r="D14" i="2" s="1"/>
  <c r="K4" i="2" l="1"/>
  <c r="C16" i="2"/>
  <c r="I4" i="1"/>
  <c r="H4" i="1" s="1"/>
  <c r="D15" i="2"/>
  <c r="D16" i="2" s="1"/>
  <c r="C17" i="2" l="1"/>
  <c r="D17" i="2"/>
  <c r="D18" i="2" s="1"/>
  <c r="D19" i="2" s="1"/>
  <c r="D20" i="2" s="1"/>
  <c r="D21" i="2" s="1"/>
  <c r="D22" i="2" s="1"/>
  <c r="I5" i="2"/>
  <c r="K5" i="2" s="1"/>
  <c r="C18" i="2" l="1"/>
  <c r="D23" i="2"/>
  <c r="D24" i="2" s="1"/>
  <c r="C19" i="2" l="1"/>
  <c r="C20" i="2" s="1"/>
  <c r="D25" i="2"/>
  <c r="D26" i="2" s="1"/>
  <c r="I6" i="2"/>
  <c r="J6" i="2" l="1"/>
  <c r="K6" i="2" s="1"/>
  <c r="D27" i="2"/>
  <c r="D28" i="2" s="1"/>
  <c r="D29" i="2" s="1"/>
  <c r="D30" i="2" s="1"/>
  <c r="D31" i="2" s="1"/>
  <c r="C21" i="2"/>
  <c r="C22" i="2" l="1"/>
  <c r="D32" i="2"/>
  <c r="D33" i="2" s="1"/>
  <c r="D34" i="2" s="1"/>
  <c r="D35" i="2" s="1"/>
  <c r="D36" i="2" s="1"/>
  <c r="D37" i="2" s="1"/>
  <c r="I7" i="2"/>
  <c r="C23" i="2" l="1"/>
  <c r="D38" i="2"/>
  <c r="C24" i="2" l="1"/>
  <c r="D39" i="2"/>
  <c r="C25" i="2" l="1"/>
  <c r="C26" i="2" s="1"/>
  <c r="D40" i="2"/>
  <c r="D41" i="2" s="1"/>
  <c r="D42" i="2" s="1"/>
  <c r="D43" i="2" s="1"/>
  <c r="D44" i="2" s="1"/>
  <c r="D45" i="2" s="1"/>
  <c r="D46" i="2" s="1"/>
  <c r="I8" i="2"/>
  <c r="C27" i="2" l="1"/>
  <c r="J7" i="2"/>
  <c r="K7" i="2" s="1"/>
  <c r="C28" i="2"/>
  <c r="C29" i="2" s="1"/>
  <c r="C30" i="2" s="1"/>
  <c r="C78" i="2"/>
  <c r="C79" i="2"/>
  <c r="C80" i="2" s="1"/>
  <c r="C81" i="2" s="1"/>
  <c r="D47" i="2"/>
  <c r="D48" i="2" s="1"/>
  <c r="D49" i="2" s="1"/>
  <c r="D50" i="2" s="1"/>
  <c r="I9" i="2"/>
  <c r="C31" i="2" l="1"/>
  <c r="C32" i="2" s="1"/>
  <c r="C82" i="2"/>
  <c r="C83" i="2" s="1"/>
  <c r="D51" i="2"/>
  <c r="D52" i="2" s="1"/>
  <c r="C33" i="2" l="1"/>
  <c r="C34" i="2" s="1"/>
  <c r="J8" i="2"/>
  <c r="K8" i="2" s="1"/>
  <c r="C35" i="2"/>
  <c r="C36" i="2" s="1"/>
  <c r="C37" i="2" s="1"/>
  <c r="C38" i="2" s="1"/>
  <c r="J9" i="2" s="1"/>
  <c r="K9" i="2" s="1"/>
  <c r="C84" i="2"/>
  <c r="D53" i="2"/>
  <c r="D54" i="2" s="1"/>
  <c r="C39" i="2" l="1"/>
  <c r="C40" i="2" s="1"/>
  <c r="C41" i="2" s="1"/>
  <c r="C85" i="2"/>
  <c r="C86" i="2" s="1"/>
  <c r="C87" i="2" s="1"/>
  <c r="C88" i="2" s="1"/>
  <c r="D55" i="2"/>
  <c r="D56" i="2" s="1"/>
  <c r="D57" i="2" s="1"/>
  <c r="D58" i="2" s="1"/>
  <c r="D59" i="2" s="1"/>
  <c r="D60" i="2" s="1"/>
  <c r="D61" i="2" s="1"/>
  <c r="I10" i="2"/>
  <c r="C42" i="2" l="1"/>
  <c r="C43" i="2" s="1"/>
  <c r="C44" i="2" s="1"/>
  <c r="C89" i="2"/>
  <c r="C90" i="2" s="1"/>
  <c r="C91" i="2" s="1"/>
  <c r="C92" i="2" s="1"/>
  <c r="D62" i="2"/>
  <c r="I11" i="2"/>
  <c r="C45" i="2" l="1"/>
  <c r="J10" i="2"/>
  <c r="K10" i="2" s="1"/>
  <c r="C93" i="2"/>
  <c r="C94" i="2" s="1"/>
  <c r="C95" i="2" s="1"/>
  <c r="C46" i="2"/>
  <c r="C47" i="2" s="1"/>
  <c r="C48" i="2" s="1"/>
  <c r="C96" i="2"/>
  <c r="C97" i="2" s="1"/>
  <c r="C98" i="2" s="1"/>
  <c r="C99" i="2" s="1"/>
  <c r="D63" i="2"/>
  <c r="D64" i="2" s="1"/>
  <c r="D65" i="2" s="1"/>
  <c r="D66" i="2" s="1"/>
  <c r="D67" i="2" s="1"/>
  <c r="D68" i="2" s="1"/>
  <c r="C49" i="2" l="1"/>
  <c r="C50" i="2" s="1"/>
  <c r="J16" i="2"/>
  <c r="C100" i="2"/>
  <c r="C101" i="2" s="1"/>
  <c r="C102" i="2" s="1"/>
  <c r="C103" i="2"/>
  <c r="C104" i="2" s="1"/>
  <c r="C105" i="2" s="1"/>
  <c r="C106" i="2" s="1"/>
  <c r="D69" i="2"/>
  <c r="D70" i="2" s="1"/>
  <c r="D71" i="2" s="1"/>
  <c r="D72" i="2" s="1"/>
  <c r="D73" i="2" s="1"/>
  <c r="D74" i="2" s="1"/>
  <c r="I12" i="2"/>
  <c r="C51" i="2" l="1"/>
  <c r="C52" i="2" s="1"/>
  <c r="J17" i="2" s="1"/>
  <c r="J11" i="2"/>
  <c r="K11" i="2" s="1"/>
  <c r="C107" i="2"/>
  <c r="C108" i="2" s="1"/>
  <c r="C109" i="2" s="1"/>
  <c r="C110" i="2" s="1"/>
  <c r="C53" i="2"/>
  <c r="C54" i="2" s="1"/>
  <c r="C55" i="2" s="1"/>
  <c r="C56" i="2" s="1"/>
  <c r="J12" i="2" s="1"/>
  <c r="K12" i="2" s="1"/>
  <c r="C118" i="2"/>
  <c r="C119" i="2" s="1"/>
  <c r="C120" i="2" s="1"/>
  <c r="D75" i="2"/>
  <c r="D76" i="2" s="1"/>
  <c r="C57" i="2" l="1"/>
  <c r="C58" i="2" s="1"/>
  <c r="C59" i="2" s="1"/>
  <c r="J18" i="2"/>
  <c r="C121" i="2"/>
  <c r="C122" i="2" s="1"/>
  <c r="C123" i="2" s="1"/>
  <c r="C124" i="2" s="1"/>
  <c r="C111" i="2"/>
  <c r="C112" i="2" s="1"/>
  <c r="C113" i="2" s="1"/>
  <c r="C125" i="2"/>
  <c r="C126" i="2" s="1"/>
  <c r="C127" i="2" s="1"/>
  <c r="C128" i="2" s="1"/>
  <c r="D77" i="2"/>
  <c r="D78" i="2" s="1"/>
  <c r="D79" i="2" s="1"/>
  <c r="D80" i="2" s="1"/>
  <c r="D81" i="2" s="1"/>
  <c r="D82" i="2" s="1"/>
  <c r="I13" i="2"/>
  <c r="C129" i="2" l="1"/>
  <c r="C130" i="2" s="1"/>
  <c r="C131" i="2" s="1"/>
  <c r="C114" i="2"/>
  <c r="C115" i="2" s="1"/>
  <c r="C116" i="2" s="1"/>
  <c r="C117" i="2" s="1"/>
  <c r="C60" i="2"/>
  <c r="C61" i="2" s="1"/>
  <c r="C62" i="2" s="1"/>
  <c r="J19" i="2"/>
  <c r="C132" i="2"/>
  <c r="C133" i="2" s="1"/>
  <c r="C134" i="2" s="1"/>
  <c r="D83" i="2"/>
  <c r="C63" i="2" l="1"/>
  <c r="J13" i="2"/>
  <c r="K13" i="2" s="1"/>
  <c r="C135" i="2"/>
  <c r="J25" i="2"/>
  <c r="C136" i="2"/>
  <c r="C137" i="2" s="1"/>
  <c r="C138" i="2" s="1"/>
  <c r="C64" i="2"/>
  <c r="C65" i="2" s="1"/>
  <c r="C66" i="2" s="1"/>
  <c r="J20" i="2"/>
  <c r="C193" i="2"/>
  <c r="C194" i="2" s="1"/>
  <c r="C195" i="2" s="1"/>
  <c r="C196" i="2" s="1"/>
  <c r="D84" i="2"/>
  <c r="D85" i="2" s="1"/>
  <c r="D86" i="2" s="1"/>
  <c r="I14" i="2"/>
  <c r="J35" i="2" l="1"/>
  <c r="C197" i="2"/>
  <c r="C198" i="2" s="1"/>
  <c r="C199" i="2" s="1"/>
  <c r="C200" i="2" s="1"/>
  <c r="J36" i="2" s="1"/>
  <c r="C67" i="2"/>
  <c r="C68" i="2" s="1"/>
  <c r="J21" i="2"/>
  <c r="C139" i="2"/>
  <c r="C140" i="2" s="1"/>
  <c r="C204" i="2"/>
  <c r="C205" i="2" s="1"/>
  <c r="C206" i="2" s="1"/>
  <c r="D87" i="2"/>
  <c r="D88" i="2" s="1"/>
  <c r="D89" i="2" s="1"/>
  <c r="D90" i="2" s="1"/>
  <c r="D91" i="2" s="1"/>
  <c r="C141" i="2" l="1"/>
  <c r="C142" i="2" s="1"/>
  <c r="J26" i="2"/>
  <c r="C207" i="2"/>
  <c r="J37" i="2"/>
  <c r="C69" i="2"/>
  <c r="C70" i="2" s="1"/>
  <c r="J14" i="2"/>
  <c r="K14" i="2" s="1"/>
  <c r="C208" i="2"/>
  <c r="C209" i="2" s="1"/>
  <c r="C210" i="2" s="1"/>
  <c r="C71" i="2"/>
  <c r="C72" i="2" s="1"/>
  <c r="C73" i="2" s="1"/>
  <c r="C74" i="2" s="1"/>
  <c r="J15" i="2" s="1"/>
  <c r="J22" i="2"/>
  <c r="C143" i="2"/>
  <c r="C144" i="2" s="1"/>
  <c r="C145" i="2" s="1"/>
  <c r="C146" i="2" s="1"/>
  <c r="J27" i="2" s="1"/>
  <c r="C201" i="2"/>
  <c r="C202" i="2" s="1"/>
  <c r="C203" i="2" s="1"/>
  <c r="C215" i="2"/>
  <c r="C216" i="2" s="1"/>
  <c r="C217" i="2" s="1"/>
  <c r="C218" i="2" s="1"/>
  <c r="D92" i="2"/>
  <c r="D93" i="2" s="1"/>
  <c r="D94" i="2" s="1"/>
  <c r="D95" i="2" s="1"/>
  <c r="D96" i="2" s="1"/>
  <c r="D97" i="2" s="1"/>
  <c r="I15" i="2"/>
  <c r="K15" i="2" l="1"/>
  <c r="C219" i="2"/>
  <c r="C220" i="2" s="1"/>
  <c r="C221" i="2" s="1"/>
  <c r="J39" i="2"/>
  <c r="C75" i="2"/>
  <c r="C76" i="2" s="1"/>
  <c r="C77" i="2" s="1"/>
  <c r="J24" i="2" s="1"/>
  <c r="J23" i="2"/>
  <c r="C222" i="2"/>
  <c r="C223" i="2" s="1"/>
  <c r="C224" i="2" s="1"/>
  <c r="C147" i="2"/>
  <c r="C148" i="2" s="1"/>
  <c r="C149" i="2" s="1"/>
  <c r="C211" i="2"/>
  <c r="C212" i="2" s="1"/>
  <c r="C229" i="2"/>
  <c r="C230" i="2" s="1"/>
  <c r="D98" i="2"/>
  <c r="C213" i="2" l="1"/>
  <c r="C214" i="2" s="1"/>
  <c r="J38" i="2"/>
  <c r="C225" i="2"/>
  <c r="J40" i="2"/>
  <c r="C231" i="2"/>
  <c r="C232" i="2" s="1"/>
  <c r="J41" i="2"/>
  <c r="C233" i="2"/>
  <c r="C234" i="2" s="1"/>
  <c r="C235" i="2" s="1"/>
  <c r="C236" i="2" s="1"/>
  <c r="J42" i="2" s="1"/>
  <c r="C226" i="2"/>
  <c r="C227" i="2" s="1"/>
  <c r="C228" i="2" s="1"/>
  <c r="C150" i="2"/>
  <c r="C151" i="2" s="1"/>
  <c r="C152" i="2" s="1"/>
  <c r="C240" i="2"/>
  <c r="C241" i="2" s="1"/>
  <c r="C242" i="2" s="1"/>
  <c r="I16" i="2"/>
  <c r="K16" i="2" s="1"/>
  <c r="D99" i="2"/>
  <c r="D100" i="2" s="1"/>
  <c r="D101" i="2" s="1"/>
  <c r="D102" i="2" s="1"/>
  <c r="C153" i="2" l="1"/>
  <c r="J28" i="2"/>
  <c r="C243" i="2"/>
  <c r="J43" i="2"/>
  <c r="C244" i="2"/>
  <c r="C245" i="2" s="1"/>
  <c r="C246" i="2" s="1"/>
  <c r="C154" i="2"/>
  <c r="C155" i="2" s="1"/>
  <c r="C156" i="2" s="1"/>
  <c r="J45" i="2"/>
  <c r="C237" i="2"/>
  <c r="C238" i="2" s="1"/>
  <c r="C239" i="2" s="1"/>
  <c r="C251" i="2"/>
  <c r="C252" i="2" s="1"/>
  <c r="C253" i="2" s="1"/>
  <c r="C254" i="2" s="1"/>
  <c r="C255" i="2" s="1"/>
  <c r="C256" i="2" s="1"/>
  <c r="C257" i="2" s="1"/>
  <c r="D103" i="2"/>
  <c r="D104" i="2" s="1"/>
  <c r="D105" i="2" s="1"/>
  <c r="D106" i="2" s="1"/>
  <c r="C157" i="2" l="1"/>
  <c r="C158" i="2" s="1"/>
  <c r="C258" i="2"/>
  <c r="C259" i="2" s="1"/>
  <c r="C260" i="2" s="1"/>
  <c r="C261" i="2" s="1"/>
  <c r="C247" i="2"/>
  <c r="C248" i="2" s="1"/>
  <c r="C265" i="2"/>
  <c r="C266" i="2" s="1"/>
  <c r="C267" i="2" s="1"/>
  <c r="C268" i="2" s="1"/>
  <c r="D107" i="2"/>
  <c r="D108" i="2" s="1"/>
  <c r="D109" i="2" s="1"/>
  <c r="D110" i="2" s="1"/>
  <c r="I17" i="2"/>
  <c r="K17" i="2" s="1"/>
  <c r="J46" i="2" l="1"/>
  <c r="C249" i="2"/>
  <c r="C250" i="2" s="1"/>
  <c r="J44" i="2"/>
  <c r="C159" i="2"/>
  <c r="C160" i="2" s="1"/>
  <c r="J47" i="2" s="1"/>
  <c r="J29" i="2"/>
  <c r="C262" i="2"/>
  <c r="C263" i="2" s="1"/>
  <c r="C264" i="2" s="1"/>
  <c r="C269" i="2"/>
  <c r="C270" i="2" s="1"/>
  <c r="C271" i="2" s="1"/>
  <c r="C272" i="2" s="1"/>
  <c r="C161" i="2"/>
  <c r="C162" i="2" s="1"/>
  <c r="C163" i="2" s="1"/>
  <c r="C164" i="2" s="1"/>
  <c r="J30" i="2" s="1"/>
  <c r="C276" i="2"/>
  <c r="C277" i="2" s="1"/>
  <c r="C278" i="2" s="1"/>
  <c r="C279" i="2" s="1"/>
  <c r="D111" i="2"/>
  <c r="D112" i="2" s="1"/>
  <c r="C273" i="2" l="1"/>
  <c r="C274" i="2" s="1"/>
  <c r="C275" i="2" s="1"/>
  <c r="C280" i="2"/>
  <c r="C281" i="2" s="1"/>
  <c r="C282" i="2" s="1"/>
  <c r="C165" i="2"/>
  <c r="C166" i="2" s="1"/>
  <c r="C167" i="2" s="1"/>
  <c r="J48" i="2"/>
  <c r="C287" i="2"/>
  <c r="C288" i="2" s="1"/>
  <c r="C289" i="2" s="1"/>
  <c r="C290" i="2" s="1"/>
  <c r="C291" i="2" s="1"/>
  <c r="C292" i="2" s="1"/>
  <c r="C293" i="2" s="1"/>
  <c r="D113" i="2"/>
  <c r="C283" i="2" l="1"/>
  <c r="C284" i="2" s="1"/>
  <c r="C285" i="2" s="1"/>
  <c r="C286" i="2" s="1"/>
  <c r="C294" i="2"/>
  <c r="C295" i="2" s="1"/>
  <c r="C296" i="2" s="1"/>
  <c r="C297" i="2" s="1"/>
  <c r="C168" i="2"/>
  <c r="C169" i="2" s="1"/>
  <c r="C170" i="2" s="1"/>
  <c r="J49" i="2"/>
  <c r="C301" i="2"/>
  <c r="C302" i="2" s="1"/>
  <c r="C303" i="2" s="1"/>
  <c r="C304" i="2" s="1"/>
  <c r="D114" i="2"/>
  <c r="D115" i="2" s="1"/>
  <c r="D116" i="2" s="1"/>
  <c r="D117" i="2" s="1"/>
  <c r="D118" i="2" s="1"/>
  <c r="D119" i="2" s="1"/>
  <c r="D120" i="2" s="1"/>
  <c r="D121" i="2" s="1"/>
  <c r="I18" i="2"/>
  <c r="K18" i="2" s="1"/>
  <c r="C171" i="2" l="1"/>
  <c r="J50" i="2" s="1"/>
  <c r="J31" i="2"/>
  <c r="C298" i="2"/>
  <c r="C299" i="2" s="1"/>
  <c r="C300" i="2" s="1"/>
  <c r="C305" i="2"/>
  <c r="C306" i="2" s="1"/>
  <c r="C307" i="2" s="1"/>
  <c r="C308" i="2" s="1"/>
  <c r="C172" i="2"/>
  <c r="C173" i="2" s="1"/>
  <c r="C174" i="2" s="1"/>
  <c r="C312" i="2"/>
  <c r="C313" i="2" s="1"/>
  <c r="C314" i="2" s="1"/>
  <c r="C315" i="2" s="1"/>
  <c r="D122" i="2"/>
  <c r="I19" i="2"/>
  <c r="K19" i="2" s="1"/>
  <c r="C309" i="2" l="1"/>
  <c r="C310" i="2" s="1"/>
  <c r="C311" i="2" s="1"/>
  <c r="C316" i="2"/>
  <c r="C317" i="2" s="1"/>
  <c r="C318" i="2" s="1"/>
  <c r="C175" i="2"/>
  <c r="C176" i="2" s="1"/>
  <c r="J51" i="2"/>
  <c r="C323" i="2"/>
  <c r="C324" i="2" s="1"/>
  <c r="C325" i="2" s="1"/>
  <c r="C326" i="2" s="1"/>
  <c r="D123" i="2"/>
  <c r="D124" i="2" s="1"/>
  <c r="D125" i="2" s="1"/>
  <c r="D126" i="2" s="1"/>
  <c r="D127" i="2" s="1"/>
  <c r="D128" i="2" s="1"/>
  <c r="I20" i="2" s="1"/>
  <c r="K20" i="2" s="1"/>
  <c r="C327" i="2" l="1"/>
  <c r="C328" i="2" s="1"/>
  <c r="C329" i="2" s="1"/>
  <c r="J57" i="2"/>
  <c r="C177" i="2"/>
  <c r="C178" i="2" s="1"/>
  <c r="J32" i="2"/>
  <c r="C319" i="2"/>
  <c r="C320" i="2" s="1"/>
  <c r="C321" i="2" s="1"/>
  <c r="C322" i="2" s="1"/>
  <c r="C330" i="2"/>
  <c r="C331" i="2" s="1"/>
  <c r="C332" i="2" s="1"/>
  <c r="C179" i="2"/>
  <c r="C180" i="2" s="1"/>
  <c r="C181" i="2" s="1"/>
  <c r="C182" i="2" s="1"/>
  <c r="J33" i="2" s="1"/>
  <c r="J52" i="2"/>
  <c r="C337" i="2"/>
  <c r="C338" i="2" s="1"/>
  <c r="D129" i="2"/>
  <c r="D130" i="2" s="1"/>
  <c r="D131" i="2" s="1"/>
  <c r="D132" i="2" s="1"/>
  <c r="D133" i="2" s="1"/>
  <c r="D134" i="2" s="1"/>
  <c r="C339" i="2" l="1"/>
  <c r="C340" i="2" s="1"/>
  <c r="J59" i="2"/>
  <c r="C333" i="2"/>
  <c r="J58" i="2"/>
  <c r="C334" i="2"/>
  <c r="C335" i="2" s="1"/>
  <c r="C336" i="2" s="1"/>
  <c r="C341" i="2"/>
  <c r="C342" i="2" s="1"/>
  <c r="C343" i="2" s="1"/>
  <c r="C344" i="2" s="1"/>
  <c r="J60" i="2" s="1"/>
  <c r="C183" i="2"/>
  <c r="C184" i="2" s="1"/>
  <c r="C185" i="2" s="1"/>
  <c r="J53" i="2"/>
  <c r="C348" i="2"/>
  <c r="C349" i="2" s="1"/>
  <c r="C350" i="2" s="1"/>
  <c r="D135" i="2"/>
  <c r="C351" i="2" l="1"/>
  <c r="J61" i="2"/>
  <c r="C352" i="2"/>
  <c r="C353" i="2" s="1"/>
  <c r="C354" i="2" s="1"/>
  <c r="C345" i="2"/>
  <c r="C346" i="2" s="1"/>
  <c r="C347" i="2" s="1"/>
  <c r="C186" i="2"/>
  <c r="C187" i="2" s="1"/>
  <c r="C188" i="2" s="1"/>
  <c r="J54" i="2"/>
  <c r="D136" i="2"/>
  <c r="D137" i="2" s="1"/>
  <c r="D138" i="2" s="1"/>
  <c r="D139" i="2" s="1"/>
  <c r="D140" i="2" s="1"/>
  <c r="D141" i="2" s="1"/>
  <c r="D142" i="2" s="1"/>
  <c r="D143" i="2" s="1"/>
  <c r="I22" i="2" s="1"/>
  <c r="K22" i="2" s="1"/>
  <c r="I21" i="2"/>
  <c r="K21" i="2" s="1"/>
  <c r="C189" i="2" l="1"/>
  <c r="J34" i="2"/>
  <c r="C190" i="2"/>
  <c r="C191" i="2" s="1"/>
  <c r="C192" i="2" s="1"/>
  <c r="J56" i="2" s="1"/>
  <c r="J55" i="2"/>
  <c r="C355" i="2"/>
  <c r="C356" i="2" s="1"/>
  <c r="D144" i="2"/>
  <c r="D145" i="2" s="1"/>
  <c r="D146" i="2" s="1"/>
  <c r="C357" i="2" l="1"/>
  <c r="C358" i="2" s="1"/>
  <c r="J62" i="2"/>
  <c r="C359" i="2"/>
  <c r="C360" i="2" s="1"/>
  <c r="C361" i="2" s="1"/>
  <c r="C362" i="2" s="1"/>
  <c r="J63" i="2" s="1"/>
  <c r="D147" i="2"/>
  <c r="D148" i="2" s="1"/>
  <c r="C363" i="2" l="1"/>
  <c r="C364" i="2" s="1"/>
  <c r="C365" i="2" s="1"/>
  <c r="C366" i="2" s="1"/>
  <c r="C367" i="2" s="1"/>
  <c r="C368" i="2" s="1"/>
  <c r="D149" i="2"/>
  <c r="D150" i="2" s="1"/>
  <c r="C369" i="2" l="1"/>
  <c r="C370" i="2" s="1"/>
  <c r="C371" i="2" s="1"/>
  <c r="C372" i="2" s="1"/>
  <c r="C373" i="2" s="1"/>
  <c r="C374" i="2" s="1"/>
  <c r="J64" i="2"/>
  <c r="D151" i="2"/>
  <c r="D152" i="2" s="1"/>
  <c r="D153" i="2" s="1"/>
  <c r="D154" i="2" s="1"/>
  <c r="D155" i="2" s="1"/>
  <c r="D156" i="2" s="1"/>
  <c r="D157" i="2" s="1"/>
  <c r="D158" i="2" s="1"/>
  <c r="I23" i="2"/>
  <c r="K23" i="2" s="1"/>
  <c r="C375" i="2" l="1"/>
  <c r="C376" i="2" s="1"/>
  <c r="C377" i="2" s="1"/>
  <c r="C378" i="2" s="1"/>
  <c r="C379" i="2" s="1"/>
  <c r="C380" i="2" s="1"/>
  <c r="J65" i="2"/>
  <c r="I24" i="2"/>
  <c r="K24" i="2" s="1"/>
  <c r="D159" i="2"/>
  <c r="D160" i="2" s="1"/>
  <c r="D161" i="2" s="1"/>
  <c r="D162" i="2" s="1"/>
  <c r="D163" i="2" s="1"/>
  <c r="C381" i="2" l="1"/>
  <c r="C382" i="2" s="1"/>
  <c r="C383" i="2" s="1"/>
  <c r="C384" i="2" s="1"/>
  <c r="C385" i="2" s="1"/>
  <c r="C386" i="2" s="1"/>
  <c r="J66" i="2"/>
  <c r="D164" i="2"/>
  <c r="D165" i="2" s="1"/>
  <c r="C387" i="2" l="1"/>
  <c r="C388" i="2" s="1"/>
  <c r="C389" i="2" s="1"/>
  <c r="C390" i="2" s="1"/>
  <c r="C391" i="2" s="1"/>
  <c r="C392" i="2" s="1"/>
  <c r="J67" i="2"/>
  <c r="D166" i="2"/>
  <c r="D167" i="2" s="1"/>
  <c r="D168" i="2" s="1"/>
  <c r="D169" i="2" s="1"/>
  <c r="D170" i="2" s="1"/>
  <c r="I25" i="2"/>
  <c r="K25" i="2" s="1"/>
  <c r="C393" i="2" l="1"/>
  <c r="C394" i="2" s="1"/>
  <c r="C395" i="2" s="1"/>
  <c r="C396" i="2" s="1"/>
  <c r="C397" i="2" s="1"/>
  <c r="C398" i="2" s="1"/>
  <c r="J68" i="2"/>
  <c r="D171" i="2"/>
  <c r="D172" i="2" s="1"/>
  <c r="D173" i="2" s="1"/>
  <c r="I26" i="2" s="1"/>
  <c r="K26" i="2" s="1"/>
  <c r="C399" i="2" l="1"/>
  <c r="C400" i="2" s="1"/>
  <c r="C401" i="2" s="1"/>
  <c r="C402" i="2" s="1"/>
  <c r="C403" i="2" s="1"/>
  <c r="C404" i="2" s="1"/>
  <c r="J69" i="2"/>
  <c r="D174" i="2"/>
  <c r="D175" i="2" s="1"/>
  <c r="D176" i="2" s="1"/>
  <c r="D177" i="2" s="1"/>
  <c r="D178" i="2" s="1"/>
  <c r="C405" i="2" l="1"/>
  <c r="C406" i="2" s="1"/>
  <c r="C407" i="2" s="1"/>
  <c r="C408" i="2" s="1"/>
  <c r="C409" i="2" s="1"/>
  <c r="C410" i="2" s="1"/>
  <c r="J70" i="2"/>
  <c r="D179" i="2"/>
  <c r="D180" i="2" s="1"/>
  <c r="C411" i="2" l="1"/>
  <c r="C412" i="2" s="1"/>
  <c r="C413" i="2" s="1"/>
  <c r="C414" i="2" s="1"/>
  <c r="C415" i="2" s="1"/>
  <c r="C416" i="2" s="1"/>
  <c r="J71" i="2"/>
  <c r="D181" i="2"/>
  <c r="D182" i="2" s="1"/>
  <c r="I27" i="2"/>
  <c r="K27" i="2" s="1"/>
  <c r="C417" i="2" l="1"/>
  <c r="C418" i="2" s="1"/>
  <c r="C419" i="2" s="1"/>
  <c r="C420" i="2" s="1"/>
  <c r="C421" i="2" s="1"/>
  <c r="C422" i="2" s="1"/>
  <c r="J72" i="2"/>
  <c r="D183" i="2"/>
  <c r="D184" i="2" s="1"/>
  <c r="D185" i="2" s="1"/>
  <c r="D186" i="2" s="1"/>
  <c r="D187" i="2" s="1"/>
  <c r="D188" i="2" s="1"/>
  <c r="I28" i="2" s="1"/>
  <c r="K28" i="2" s="1"/>
  <c r="C423" i="2" l="1"/>
  <c r="C424" i="2" s="1"/>
  <c r="C425" i="2" s="1"/>
  <c r="C426" i="2" s="1"/>
  <c r="C427" i="2" s="1"/>
  <c r="C428" i="2" s="1"/>
  <c r="J73" i="2"/>
  <c r="D189" i="2"/>
  <c r="D190" i="2" s="1"/>
  <c r="D191" i="2" s="1"/>
  <c r="D192" i="2" s="1"/>
  <c r="D193" i="2" s="1"/>
  <c r="C429" i="2" l="1"/>
  <c r="C430" i="2" s="1"/>
  <c r="C431" i="2" s="1"/>
  <c r="C432" i="2" s="1"/>
  <c r="C433" i="2" s="1"/>
  <c r="C434" i="2" s="1"/>
  <c r="J74" i="2"/>
  <c r="D194" i="2"/>
  <c r="J75" i="2" l="1"/>
  <c r="C435" i="2"/>
  <c r="C436" i="2" s="1"/>
  <c r="C437" i="2" s="1"/>
  <c r="C438" i="2" s="1"/>
  <c r="C439" i="2" s="1"/>
  <c r="C440" i="2" s="1"/>
  <c r="D195" i="2"/>
  <c r="C441" i="2" l="1"/>
  <c r="C442" i="2" s="1"/>
  <c r="C443" i="2" s="1"/>
  <c r="C444" i="2" s="1"/>
  <c r="C445" i="2" s="1"/>
  <c r="C446" i="2" s="1"/>
  <c r="J77" i="2" s="1"/>
  <c r="J76" i="2"/>
  <c r="D196" i="2"/>
  <c r="D197" i="2" s="1"/>
  <c r="D198" i="2" s="1"/>
  <c r="D199" i="2" s="1"/>
  <c r="D200" i="2" s="1"/>
  <c r="D201" i="2" s="1"/>
  <c r="D202" i="2" s="1"/>
  <c r="I29" i="2"/>
  <c r="K29" i="2" s="1"/>
  <c r="C447" i="2" l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J78" i="2"/>
  <c r="D203" i="2"/>
  <c r="D204" i="2" s="1"/>
  <c r="D205" i="2" s="1"/>
  <c r="D206" i="2" s="1"/>
  <c r="I30" i="2"/>
  <c r="K30" i="2" s="1"/>
  <c r="J79" i="2" l="1"/>
  <c r="C459" i="2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J81" i="2" s="1"/>
  <c r="J80" i="2"/>
  <c r="D207" i="2"/>
  <c r="D208" i="2" s="1"/>
  <c r="C471" i="2" l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J82" i="2"/>
  <c r="D209" i="2"/>
  <c r="D210" i="2" s="1"/>
  <c r="J83" i="2" l="1"/>
  <c r="C483" i="2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J84" i="2"/>
  <c r="D211" i="2"/>
  <c r="D212" i="2" s="1"/>
  <c r="D213" i="2" s="1"/>
  <c r="D214" i="2" s="1"/>
  <c r="D215" i="2" s="1"/>
  <c r="D216" i="2" s="1"/>
  <c r="D217" i="2" s="1"/>
  <c r="I31" i="2"/>
  <c r="K31" i="2" s="1"/>
  <c r="J85" i="2" l="1"/>
  <c r="C495" i="2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J87" i="2" s="1"/>
  <c r="J86" i="2"/>
  <c r="D218" i="2"/>
  <c r="I32" i="2"/>
  <c r="K32" i="2" s="1"/>
  <c r="C507" i="2" l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J89" i="2" s="1"/>
  <c r="J88" i="2"/>
  <c r="D219" i="2"/>
  <c r="D220" i="2" s="1"/>
  <c r="D221" i="2" s="1"/>
  <c r="D222" i="2" s="1"/>
  <c r="D223" i="2" s="1"/>
  <c r="D224" i="2" s="1"/>
  <c r="D225" i="2" s="1"/>
  <c r="C519" i="2" l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J90" i="2"/>
  <c r="D226" i="2"/>
  <c r="D227" i="2" s="1"/>
  <c r="D228" i="2" s="1"/>
  <c r="D229" i="2" s="1"/>
  <c r="D230" i="2" s="1"/>
  <c r="I33" i="2"/>
  <c r="K33" i="2" s="1"/>
  <c r="J91" i="2" l="1"/>
  <c r="C531" i="2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J92" i="2"/>
  <c r="D231" i="2"/>
  <c r="D232" i="2" s="1"/>
  <c r="J93" i="2" l="1"/>
  <c r="C543" i="2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J94" i="2"/>
  <c r="D233" i="2"/>
  <c r="D234" i="2" s="1"/>
  <c r="D235" i="2" s="1"/>
  <c r="D236" i="2" s="1"/>
  <c r="D237" i="2" s="1"/>
  <c r="D238" i="2" s="1"/>
  <c r="I34" i="2"/>
  <c r="K34" i="2" s="1"/>
  <c r="J95" i="2" l="1"/>
  <c r="C555" i="2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J97" i="2" s="1"/>
  <c r="J96" i="2"/>
  <c r="D239" i="2"/>
  <c r="D240" i="2" s="1"/>
  <c r="C567" i="2" l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J99" i="2" s="1"/>
  <c r="J98" i="2"/>
  <c r="D241" i="2"/>
  <c r="D242" i="2" s="1"/>
  <c r="I35" i="2"/>
  <c r="K35" i="2" s="1"/>
  <c r="C579" i="2" l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J101" i="2" s="1"/>
  <c r="J100" i="2"/>
  <c r="D243" i="2"/>
  <c r="D244" i="2" s="1"/>
  <c r="D245" i="2" s="1"/>
  <c r="D246" i="2" s="1"/>
  <c r="D247" i="2" s="1"/>
  <c r="C591" i="2" l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J103" i="2" s="1"/>
  <c r="J102" i="2"/>
  <c r="D248" i="2"/>
  <c r="D249" i="2" s="1"/>
  <c r="D250" i="2" s="1"/>
  <c r="D251" i="2" s="1"/>
  <c r="D252" i="2" s="1"/>
  <c r="D253" i="2" s="1"/>
  <c r="D254" i="2" s="1"/>
  <c r="I36" i="2"/>
  <c r="K36" i="2" s="1"/>
  <c r="C603" i="2" l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I37" i="2"/>
  <c r="K37" i="2" s="1"/>
  <c r="D255" i="2"/>
  <c r="D256" i="2" s="1"/>
  <c r="D257" i="2" s="1"/>
  <c r="D258" i="2" s="1"/>
  <c r="D259" i="2" s="1"/>
  <c r="C627" i="2" l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D260" i="2"/>
  <c r="D261" i="2" s="1"/>
  <c r="D262" i="2" s="1"/>
  <c r="C639" i="2" l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D263" i="2"/>
  <c r="D264" i="2" s="1"/>
  <c r="D265" i="2" s="1"/>
  <c r="D266" i="2" s="1"/>
  <c r="I38" i="2"/>
  <c r="K38" i="2" s="1"/>
  <c r="C651" i="2" l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D267" i="2"/>
  <c r="D268" i="2" s="1"/>
  <c r="D269" i="2" s="1"/>
  <c r="I39" i="2" s="1"/>
  <c r="K39" i="2" s="1"/>
  <c r="C663" i="2" l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D270" i="2"/>
  <c r="D271" i="2" s="1"/>
  <c r="D272" i="2" s="1"/>
  <c r="D273" i="2" s="1"/>
  <c r="D274" i="2" s="1"/>
  <c r="C675" i="2" l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D275" i="2"/>
  <c r="D276" i="2" s="1"/>
  <c r="D277" i="2" s="1"/>
  <c r="C687" i="2" l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D278" i="2"/>
  <c r="I40" i="2"/>
  <c r="K40" i="2" s="1"/>
  <c r="C699" i="2" l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D279" i="2"/>
  <c r="D280" i="2" s="1"/>
  <c r="D281" i="2" s="1"/>
  <c r="D282" i="2" s="1"/>
  <c r="D283" i="2" s="1"/>
  <c r="D284" i="2" s="1"/>
  <c r="I41" i="2" s="1"/>
  <c r="K41" i="2" s="1"/>
  <c r="C711" i="2" l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D285" i="2"/>
  <c r="D286" i="2" s="1"/>
  <c r="D287" i="2" s="1"/>
  <c r="D288" i="2" s="1"/>
  <c r="D289" i="2" s="1"/>
  <c r="C723" i="2" l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D290" i="2"/>
  <c r="C735" i="2" l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D291" i="2"/>
  <c r="D292" i="2" s="1"/>
  <c r="C747" i="2" l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D293" i="2"/>
  <c r="D294" i="2" s="1"/>
  <c r="D295" i="2" s="1"/>
  <c r="D296" i="2" s="1"/>
  <c r="D297" i="2" s="1"/>
  <c r="D298" i="2" s="1"/>
  <c r="D299" i="2" s="1"/>
  <c r="I43" i="2" s="1"/>
  <c r="K43" i="2" s="1"/>
  <c r="I42" i="2"/>
  <c r="K42" i="2" s="1"/>
  <c r="C759" i="2" l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D300" i="2"/>
  <c r="D301" i="2" s="1"/>
  <c r="D302" i="2" s="1"/>
  <c r="C771" i="2" l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D303" i="2"/>
  <c r="D304" i="2" s="1"/>
  <c r="C783" i="2" l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D305" i="2"/>
  <c r="D306" i="2" s="1"/>
  <c r="D307" i="2" s="1"/>
  <c r="C795" i="2" l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D308" i="2"/>
  <c r="D309" i="2" s="1"/>
  <c r="D310" i="2" s="1"/>
  <c r="D311" i="2" s="1"/>
  <c r="D312" i="2" s="1"/>
  <c r="D313" i="2" s="1"/>
  <c r="D314" i="2" s="1"/>
  <c r="I44" i="2"/>
  <c r="K44" i="2" s="1"/>
  <c r="C807" i="2" l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I45" i="2"/>
  <c r="K45" i="2" s="1"/>
  <c r="D315" i="2"/>
  <c r="D316" i="2" s="1"/>
  <c r="D317" i="2" s="1"/>
  <c r="D318" i="2" s="1"/>
  <c r="D319" i="2" s="1"/>
  <c r="C819" i="2" l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D320" i="2"/>
  <c r="D321" i="2" s="1"/>
  <c r="C831" i="2" l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D322" i="2"/>
  <c r="D323" i="2" s="1"/>
  <c r="D324" i="2" s="1"/>
  <c r="D325" i="2" s="1"/>
  <c r="D326" i="2" s="1"/>
  <c r="I46" i="2"/>
  <c r="K46" i="2" s="1"/>
  <c r="C843" i="2" l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D327" i="2"/>
  <c r="D328" i="2" s="1"/>
  <c r="D329" i="2" s="1"/>
  <c r="I47" i="2" s="1"/>
  <c r="K47" i="2" s="1"/>
  <c r="C855" i="2" l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D330" i="2"/>
  <c r="D331" i="2" s="1"/>
  <c r="D332" i="2" s="1"/>
  <c r="D333" i="2" s="1"/>
  <c r="D334" i="2" s="1"/>
  <c r="C867" i="2" l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D335" i="2"/>
  <c r="D336" i="2" s="1"/>
  <c r="C879" i="2" l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D337" i="2"/>
  <c r="D338" i="2" s="1"/>
  <c r="I48" i="2"/>
  <c r="K48" i="2" s="1"/>
  <c r="C891" i="2" l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D339" i="2"/>
  <c r="D340" i="2" s="1"/>
  <c r="D341" i="2" s="1"/>
  <c r="D342" i="2" s="1"/>
  <c r="D343" i="2" s="1"/>
  <c r="D344" i="2" s="1"/>
  <c r="I49" i="2" s="1"/>
  <c r="K49" i="2" s="1"/>
  <c r="C903" i="2" l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D345" i="2"/>
  <c r="D346" i="2" s="1"/>
  <c r="D347" i="2" s="1"/>
  <c r="D348" i="2" s="1"/>
  <c r="D349" i="2" s="1"/>
  <c r="C915" i="2" l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D350" i="2"/>
  <c r="C927" i="2" l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D351" i="2"/>
  <c r="C939" i="2" l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D352" i="2"/>
  <c r="D353" i="2" s="1"/>
  <c r="D354" i="2" s="1"/>
  <c r="D355" i="2" s="1"/>
  <c r="D356" i="2" s="1"/>
  <c r="D357" i="2" s="1"/>
  <c r="D358" i="2" s="1"/>
  <c r="D359" i="2" s="1"/>
  <c r="I51" i="2" s="1"/>
  <c r="K51" i="2" s="1"/>
  <c r="I50" i="2"/>
  <c r="K50" i="2" s="1"/>
  <c r="C951" i="2" l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D360" i="2"/>
  <c r="D361" i="2" s="1"/>
  <c r="D362" i="2" s="1"/>
  <c r="C963" i="2" l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D363" i="2"/>
  <c r="D364" i="2" s="1"/>
  <c r="C975" i="2" l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D365" i="2"/>
  <c r="D366" i="2" s="1"/>
  <c r="C987" i="2" l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D367" i="2"/>
  <c r="D368" i="2" s="1"/>
  <c r="D369" i="2" s="1"/>
  <c r="D370" i="2" s="1"/>
  <c r="D371" i="2" s="1"/>
  <c r="D372" i="2" s="1"/>
  <c r="D373" i="2" s="1"/>
  <c r="D374" i="2" s="1"/>
  <c r="I52" i="2"/>
  <c r="K52" i="2" s="1"/>
  <c r="C999" i="2" l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I53" i="2"/>
  <c r="K53" i="2" s="1"/>
  <c r="D375" i="2"/>
  <c r="D376" i="2" s="1"/>
  <c r="D377" i="2" s="1"/>
  <c r="D378" i="2" s="1"/>
  <c r="D379" i="2" s="1"/>
  <c r="D380" i="2" s="1"/>
  <c r="C1011" i="2" l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D381" i="2"/>
  <c r="C1023" i="2" l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D382" i="2"/>
  <c r="D383" i="2" s="1"/>
  <c r="D384" i="2" s="1"/>
  <c r="D385" i="2" s="1"/>
  <c r="D386" i="2" s="1"/>
  <c r="I54" i="2"/>
  <c r="K54" i="2" s="1"/>
  <c r="C1035" i="2" l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D387" i="2"/>
  <c r="D388" i="2" s="1"/>
  <c r="C1047" i="2" l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D389" i="2"/>
  <c r="D390" i="2" s="1"/>
  <c r="D391" i="2" s="1"/>
  <c r="D392" i="2" s="1"/>
  <c r="D393" i="2" s="1"/>
  <c r="D394" i="2" s="1"/>
  <c r="D395" i="2" s="1"/>
  <c r="I55" i="2"/>
  <c r="K55" i="2" s="1"/>
  <c r="C1059" i="2" l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D396" i="2"/>
  <c r="C1071" i="2" l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D397" i="2"/>
  <c r="D398" i="2" s="1"/>
  <c r="I56" i="2"/>
  <c r="K56" i="2" s="1"/>
  <c r="C1083" i="2" l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D399" i="2"/>
  <c r="D400" i="2" s="1"/>
  <c r="D401" i="2" s="1"/>
  <c r="D402" i="2" s="1"/>
  <c r="D403" i="2" s="1"/>
  <c r="C1095" i="2" l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D404" i="2"/>
  <c r="D405" i="2" s="1"/>
  <c r="D406" i="2" s="1"/>
  <c r="D407" i="2" s="1"/>
  <c r="D408" i="2" s="1"/>
  <c r="D409" i="2" s="1"/>
  <c r="D410" i="2" s="1"/>
  <c r="I57" i="2"/>
  <c r="K57" i="2" s="1"/>
  <c r="C1107" i="2" l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D411" i="2"/>
  <c r="C1119" i="2" l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D412" i="2"/>
  <c r="D413" i="2" s="1"/>
  <c r="D414" i="2" s="1"/>
  <c r="D415" i="2" s="1"/>
  <c r="D416" i="2" s="1"/>
  <c r="D417" i="2" s="1"/>
  <c r="D418" i="2" s="1"/>
  <c r="I58" i="2"/>
  <c r="K58" i="2" s="1"/>
  <c r="C1131" i="2" l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D419" i="2"/>
  <c r="D420" i="2" s="1"/>
  <c r="D421" i="2" s="1"/>
  <c r="D422" i="2" s="1"/>
  <c r="I59" i="2"/>
  <c r="K59" i="2" s="1"/>
  <c r="C1143" i="2" l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D423" i="2"/>
  <c r="D424" i="2" s="1"/>
  <c r="D425" i="2" s="1"/>
  <c r="C1155" i="2" l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D426" i="2"/>
  <c r="C1167" i="2" l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D427" i="2"/>
  <c r="D428" i="2" s="1"/>
  <c r="D429" i="2" s="1"/>
  <c r="D430" i="2" s="1"/>
  <c r="D431" i="2" s="1"/>
  <c r="D432" i="2" s="1"/>
  <c r="D433" i="2" s="1"/>
  <c r="I60" i="2"/>
  <c r="K60" i="2" s="1"/>
  <c r="C1179" i="2" l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D434" i="2"/>
  <c r="I61" i="2"/>
  <c r="K61" i="2" s="1"/>
  <c r="C1191" i="2" l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D435" i="2"/>
  <c r="D436" i="2" s="1"/>
  <c r="D437" i="2" s="1"/>
  <c r="D438" i="2" s="1"/>
  <c r="D439" i="2" s="1"/>
  <c r="D440" i="2" s="1"/>
  <c r="I62" i="2" s="1"/>
  <c r="K62" i="2" s="1"/>
  <c r="G104" i="1" l="1"/>
  <c r="C23" i="1"/>
  <c r="D441" i="2"/>
  <c r="D442" i="2" s="1"/>
  <c r="D443" i="2" s="1"/>
  <c r="D444" i="2" s="1"/>
  <c r="D445" i="2" s="1"/>
  <c r="D446" i="2" l="1"/>
  <c r="D447" i="2" l="1"/>
  <c r="D448" i="2" s="1"/>
  <c r="D449" i="2" l="1"/>
  <c r="D450" i="2" s="1"/>
  <c r="D451" i="2" s="1"/>
  <c r="D452" i="2" s="1"/>
  <c r="D453" i="2" s="1"/>
  <c r="D454" i="2" s="1"/>
  <c r="D455" i="2" s="1"/>
  <c r="I64" i="2" s="1"/>
  <c r="K64" i="2" s="1"/>
  <c r="I63" i="2"/>
  <c r="K63" i="2" s="1"/>
  <c r="D456" i="2" l="1"/>
  <c r="D457" i="2" s="1"/>
  <c r="D458" i="2" s="1"/>
  <c r="D459" i="2" l="1"/>
  <c r="D460" i="2" s="1"/>
  <c r="D461" i="2" l="1"/>
  <c r="D462" i="2" s="1"/>
  <c r="D463" i="2" s="1"/>
  <c r="D464" i="2" l="1"/>
  <c r="D465" i="2" s="1"/>
  <c r="D466" i="2" s="1"/>
  <c r="D467" i="2" s="1"/>
  <c r="D468" i="2" s="1"/>
  <c r="D469" i="2" s="1"/>
  <c r="D470" i="2" s="1"/>
  <c r="I65" i="2"/>
  <c r="K65" i="2" s="1"/>
  <c r="I66" i="2" l="1"/>
  <c r="K66" i="2" s="1"/>
  <c r="D471" i="2"/>
  <c r="D472" i="2" s="1"/>
  <c r="D473" i="2" s="1"/>
  <c r="D474" i="2" s="1"/>
  <c r="D475" i="2" s="1"/>
  <c r="D476" i="2" l="1"/>
  <c r="D477" i="2" s="1"/>
  <c r="D478" i="2" s="1"/>
  <c r="D479" i="2" l="1"/>
  <c r="D480" i="2" s="1"/>
  <c r="D481" i="2" s="1"/>
  <c r="D482" i="2" s="1"/>
  <c r="I67" i="2"/>
  <c r="K67" i="2" s="1"/>
  <c r="D483" i="2" l="1"/>
  <c r="D484" i="2" s="1"/>
  <c r="D485" i="2" s="1"/>
  <c r="I68" i="2" s="1"/>
  <c r="K68" i="2" s="1"/>
  <c r="D486" i="2" l="1"/>
  <c r="D487" i="2" s="1"/>
  <c r="D488" i="2" s="1"/>
  <c r="D489" i="2" s="1"/>
  <c r="D490" i="2" s="1"/>
  <c r="D491" i="2" l="1"/>
  <c r="D492" i="2" s="1"/>
  <c r="D493" i="2" s="1"/>
  <c r="D494" i="2" l="1"/>
  <c r="I69" i="2"/>
  <c r="K69" i="2" s="1"/>
  <c r="D495" i="2" l="1"/>
  <c r="D496" i="2" s="1"/>
  <c r="D497" i="2" s="1"/>
  <c r="D498" i="2" s="1"/>
  <c r="D499" i="2" s="1"/>
  <c r="D500" i="2" s="1"/>
  <c r="I70" i="2" s="1"/>
  <c r="K70" i="2" s="1"/>
  <c r="D501" i="2" l="1"/>
  <c r="D502" i="2" s="1"/>
  <c r="D503" i="2" s="1"/>
  <c r="D504" i="2" s="1"/>
  <c r="D505" i="2" s="1"/>
  <c r="D506" i="2" s="1"/>
  <c r="D507" i="2" l="1"/>
  <c r="D508" i="2" l="1"/>
  <c r="D509" i="2" s="1"/>
  <c r="D510" i="2" s="1"/>
  <c r="D511" i="2" s="1"/>
  <c r="D512" i="2" s="1"/>
  <c r="D513" i="2" s="1"/>
  <c r="D514" i="2" s="1"/>
  <c r="D515" i="2" s="1"/>
  <c r="I71" i="2"/>
  <c r="K71" i="2" s="1"/>
  <c r="D516" i="2" l="1"/>
  <c r="D517" i="2" s="1"/>
  <c r="D518" i="2" s="1"/>
  <c r="I72" i="2"/>
  <c r="K72" i="2" s="1"/>
  <c r="D519" i="2" l="1"/>
  <c r="D520" i="2" s="1"/>
  <c r="D521" i="2" s="1"/>
  <c r="D522" i="2" s="1"/>
  <c r="D523" i="2" l="1"/>
  <c r="D524" i="2" s="1"/>
  <c r="D525" i="2" s="1"/>
  <c r="D526" i="2" s="1"/>
  <c r="D527" i="2" s="1"/>
  <c r="D528" i="2" s="1"/>
  <c r="D529" i="2" s="1"/>
  <c r="D530" i="2" s="1"/>
  <c r="I73" i="2"/>
  <c r="K73" i="2" s="1"/>
  <c r="I74" i="2" l="1"/>
  <c r="K74" i="2" s="1"/>
  <c r="D531" i="2"/>
  <c r="D532" i="2" s="1"/>
  <c r="D533" i="2" s="1"/>
  <c r="D534" i="2" s="1"/>
  <c r="D535" i="2" s="1"/>
  <c r="D536" i="2" s="1"/>
  <c r="D537" i="2" s="1"/>
  <c r="D538" i="2" l="1"/>
  <c r="D539" i="2" s="1"/>
  <c r="D540" i="2" s="1"/>
  <c r="D541" i="2" s="1"/>
  <c r="D542" i="2" s="1"/>
  <c r="I75" i="2"/>
  <c r="K75" i="2" s="1"/>
  <c r="D543" i="2" l="1"/>
  <c r="D544" i="2" s="1"/>
  <c r="D545" i="2" s="1"/>
  <c r="D546" i="2" l="1"/>
  <c r="D547" i="2" s="1"/>
  <c r="D548" i="2" s="1"/>
  <c r="D549" i="2" s="1"/>
  <c r="D550" i="2" s="1"/>
  <c r="D551" i="2" s="1"/>
  <c r="D552" i="2" s="1"/>
  <c r="I76" i="2"/>
  <c r="K76" i="2" s="1"/>
  <c r="D553" i="2" l="1"/>
  <c r="D554" i="2" s="1"/>
  <c r="I77" i="2"/>
  <c r="K77" i="2" s="1"/>
  <c r="D555" i="2" l="1"/>
  <c r="D556" i="2" s="1"/>
  <c r="D557" i="2" s="1"/>
  <c r="D558" i="2" s="1"/>
  <c r="D559" i="2" s="1"/>
  <c r="D560" i="2" s="1"/>
  <c r="D561" i="2" l="1"/>
  <c r="D562" i="2" s="1"/>
  <c r="D563" i="2" s="1"/>
  <c r="D564" i="2" s="1"/>
  <c r="D565" i="2" s="1"/>
  <c r="D566" i="2" s="1"/>
  <c r="I78" i="2"/>
  <c r="K78" i="2" s="1"/>
  <c r="D567" i="2" l="1"/>
  <c r="D568" i="2" l="1"/>
  <c r="D569" i="2" s="1"/>
  <c r="D570" i="2" s="1"/>
  <c r="D571" i="2" s="1"/>
  <c r="D572" i="2" s="1"/>
  <c r="D573" i="2" s="1"/>
  <c r="D574" i="2" s="1"/>
  <c r="I79" i="2"/>
  <c r="K79" i="2" s="1"/>
  <c r="D575" i="2" l="1"/>
  <c r="D576" i="2" s="1"/>
  <c r="D577" i="2" s="1"/>
  <c r="D578" i="2" s="1"/>
  <c r="I80" i="2"/>
  <c r="K80" i="2" s="1"/>
  <c r="D579" i="2" l="1"/>
  <c r="D580" i="2" s="1"/>
  <c r="D581" i="2" s="1"/>
  <c r="D582" i="2" s="1"/>
  <c r="D583" i="2" l="1"/>
  <c r="D584" i="2" s="1"/>
  <c r="D585" i="2" s="1"/>
  <c r="D586" i="2" s="1"/>
  <c r="D587" i="2" s="1"/>
  <c r="D588" i="2" s="1"/>
  <c r="D589" i="2" s="1"/>
  <c r="I81" i="2"/>
  <c r="K81" i="2" s="1"/>
  <c r="D590" i="2" l="1"/>
  <c r="I82" i="2"/>
  <c r="K82" i="2" s="1"/>
  <c r="D591" i="2" l="1"/>
  <c r="D592" i="2" s="1"/>
  <c r="D593" i="2" s="1"/>
  <c r="D594" i="2" s="1"/>
  <c r="D595" i="2" s="1"/>
  <c r="D596" i="2" s="1"/>
  <c r="D597" i="2" s="1"/>
  <c r="D598" i="2" l="1"/>
  <c r="D599" i="2" s="1"/>
  <c r="D600" i="2" s="1"/>
  <c r="D601" i="2" s="1"/>
  <c r="D602" i="2" s="1"/>
  <c r="I83" i="2"/>
  <c r="K83" i="2" s="1"/>
  <c r="D603" i="2" l="1"/>
  <c r="D604" i="2" s="1"/>
  <c r="D605" i="2" l="1"/>
  <c r="D606" i="2" s="1"/>
  <c r="D607" i="2" s="1"/>
  <c r="D608" i="2" s="1"/>
  <c r="D609" i="2" s="1"/>
  <c r="D610" i="2" s="1"/>
  <c r="D611" i="2" s="1"/>
  <c r="D612" i="2" s="1"/>
  <c r="I84" i="2"/>
  <c r="K84" i="2" s="1"/>
  <c r="D613" i="2" l="1"/>
  <c r="D614" i="2" s="1"/>
  <c r="I85" i="2"/>
  <c r="K85" i="2" s="1"/>
  <c r="D615" i="2" l="1"/>
  <c r="D616" i="2" s="1"/>
  <c r="D617" i="2" s="1"/>
  <c r="D618" i="2" s="1"/>
  <c r="D619" i="2" s="1"/>
  <c r="D620" i="2" l="1"/>
  <c r="D621" i="2" s="1"/>
  <c r="D622" i="2" s="1"/>
  <c r="D623" i="2" s="1"/>
  <c r="D624" i="2" s="1"/>
  <c r="D625" i="2" s="1"/>
  <c r="D626" i="2" s="1"/>
  <c r="I86" i="2"/>
  <c r="K86" i="2" s="1"/>
  <c r="I87" i="2" l="1"/>
  <c r="K87" i="2" s="1"/>
  <c r="D627" i="2"/>
  <c r="D628" i="2" s="1"/>
  <c r="D629" i="2" s="1"/>
  <c r="D630" i="2" s="1"/>
  <c r="D631" i="2" s="1"/>
  <c r="D632" i="2" s="1"/>
  <c r="D633" i="2" s="1"/>
  <c r="D634" i="2" s="1"/>
  <c r="D635" i="2" l="1"/>
  <c r="D636" i="2" s="1"/>
  <c r="D637" i="2" s="1"/>
  <c r="D638" i="2" s="1"/>
  <c r="I88" i="2"/>
  <c r="K88" i="2" s="1"/>
  <c r="D639" i="2" l="1"/>
  <c r="D640" i="2" s="1"/>
  <c r="D641" i="2" s="1"/>
  <c r="D642" i="2" l="1"/>
  <c r="D643" i="2" s="1"/>
  <c r="D644" i="2" s="1"/>
  <c r="D645" i="2" s="1"/>
  <c r="D646" i="2" s="1"/>
  <c r="D647" i="2" s="1"/>
  <c r="D648" i="2" s="1"/>
  <c r="D649" i="2" s="1"/>
  <c r="I89" i="2"/>
  <c r="K89" i="2" s="1"/>
  <c r="D650" i="2" l="1"/>
  <c r="I90" i="2"/>
  <c r="K90" i="2" s="1"/>
  <c r="D651" i="2" l="1"/>
  <c r="D652" i="2" s="1"/>
  <c r="D653" i="2" s="1"/>
  <c r="D654" i="2" s="1"/>
  <c r="D655" i="2" s="1"/>
  <c r="D656" i="2" s="1"/>
  <c r="D657" i="2" l="1"/>
  <c r="D658" i="2" s="1"/>
  <c r="D659" i="2" s="1"/>
  <c r="D660" i="2" s="1"/>
  <c r="D661" i="2" s="1"/>
  <c r="D662" i="2" s="1"/>
  <c r="I91" i="2"/>
  <c r="K91" i="2" s="1"/>
  <c r="D663" i="2" l="1"/>
  <c r="D664" i="2" s="1"/>
  <c r="D665" i="2" l="1"/>
  <c r="D666" i="2" s="1"/>
  <c r="D667" i="2" s="1"/>
  <c r="D668" i="2" s="1"/>
  <c r="D669" i="2" s="1"/>
  <c r="D670" i="2" s="1"/>
  <c r="D671" i="2" s="1"/>
  <c r="I92" i="2"/>
  <c r="K92" i="2" s="1"/>
  <c r="D672" i="2" l="1"/>
  <c r="D673" i="2" s="1"/>
  <c r="D674" i="2" s="1"/>
  <c r="I93" i="2"/>
  <c r="K93" i="2" s="1"/>
  <c r="D675" i="2" l="1"/>
  <c r="D676" i="2" s="1"/>
  <c r="D677" i="2" s="1"/>
  <c r="D678" i="2" s="1"/>
  <c r="D679" i="2" s="1"/>
  <c r="D680" i="2" l="1"/>
  <c r="D681" i="2" s="1"/>
  <c r="D682" i="2" s="1"/>
  <c r="D683" i="2" s="1"/>
  <c r="D684" i="2" s="1"/>
  <c r="D685" i="2" s="1"/>
  <c r="D686" i="2" s="1"/>
  <c r="I94" i="2"/>
  <c r="K94" i="2" s="1"/>
  <c r="I95" i="2" l="1"/>
  <c r="K95" i="2" s="1"/>
  <c r="D687" i="2"/>
  <c r="D688" i="2" s="1"/>
  <c r="D689" i="2" s="1"/>
  <c r="D690" i="2" s="1"/>
  <c r="D691" i="2" s="1"/>
  <c r="D692" i="2" s="1"/>
  <c r="D693" i="2" s="1"/>
  <c r="D694" i="2" l="1"/>
  <c r="D695" i="2" s="1"/>
  <c r="D696" i="2" s="1"/>
  <c r="D697" i="2" s="1"/>
  <c r="D698" i="2" s="1"/>
  <c r="I96" i="2"/>
  <c r="K96" i="2" s="1"/>
  <c r="D699" i="2" l="1"/>
  <c r="D700" i="2" s="1"/>
  <c r="D701" i="2" s="1"/>
  <c r="D702" i="2" l="1"/>
  <c r="D703" i="2" s="1"/>
  <c r="D704" i="2" s="1"/>
  <c r="D705" i="2" s="1"/>
  <c r="D706" i="2" s="1"/>
  <c r="D707" i="2" s="1"/>
  <c r="D708" i="2" s="1"/>
  <c r="I97" i="2"/>
  <c r="K97" i="2" s="1"/>
  <c r="D709" i="2" l="1"/>
  <c r="D710" i="2" s="1"/>
  <c r="I98" i="2"/>
  <c r="K98" i="2" s="1"/>
  <c r="D711" i="2" l="1"/>
  <c r="D712" i="2" s="1"/>
  <c r="D713" i="2" s="1"/>
  <c r="D714" i="2" s="1"/>
  <c r="D715" i="2" s="1"/>
  <c r="D716" i="2" s="1"/>
  <c r="D717" i="2" l="1"/>
  <c r="D718" i="2" s="1"/>
  <c r="D719" i="2" s="1"/>
  <c r="D720" i="2" s="1"/>
  <c r="D721" i="2" s="1"/>
  <c r="D722" i="2" s="1"/>
  <c r="I99" i="2"/>
  <c r="K99" i="2" s="1"/>
  <c r="D723" i="2" l="1"/>
  <c r="D724" i="2" l="1"/>
  <c r="D725" i="2" s="1"/>
  <c r="D726" i="2" s="1"/>
  <c r="D727" i="2" s="1"/>
  <c r="D728" i="2" s="1"/>
  <c r="D729" i="2" s="1"/>
  <c r="D730" i="2" s="1"/>
  <c r="D731" i="2" s="1"/>
  <c r="I100" i="2"/>
  <c r="K100" i="2" s="1"/>
  <c r="D732" i="2" l="1"/>
  <c r="D733" i="2" s="1"/>
  <c r="D734" i="2" s="1"/>
  <c r="I101" i="2"/>
  <c r="K101" i="2" s="1"/>
  <c r="D735" i="2" l="1"/>
  <c r="D736" i="2" s="1"/>
  <c r="D737" i="2" s="1"/>
  <c r="D738" i="2" s="1"/>
  <c r="D739" i="2" l="1"/>
  <c r="D740" i="2" s="1"/>
  <c r="D741" i="2" s="1"/>
  <c r="D742" i="2" s="1"/>
  <c r="D743" i="2" s="1"/>
  <c r="D744" i="2" s="1"/>
  <c r="D745" i="2" s="1"/>
  <c r="D746" i="2" s="1"/>
  <c r="I102" i="2"/>
  <c r="K102" i="2" s="1"/>
  <c r="I103" i="2" l="1"/>
  <c r="K103" i="2" s="1"/>
  <c r="D747" i="2"/>
  <c r="D748" i="2" s="1"/>
  <c r="D749" i="2" s="1"/>
  <c r="D750" i="2" s="1"/>
  <c r="D751" i="2" s="1"/>
  <c r="D752" i="2" s="1"/>
  <c r="D753" i="2" s="1"/>
  <c r="D754" i="2" s="1"/>
  <c r="D755" i="2" s="1"/>
  <c r="D756" i="2" s="1"/>
  <c r="D757" i="2" s="1"/>
  <c r="D758" i="2" s="1"/>
  <c r="D759" i="2" l="1"/>
  <c r="D760" i="2" s="1"/>
  <c r="D761" i="2" s="1"/>
  <c r="D762" i="2" s="1"/>
  <c r="D763" i="2" s="1"/>
  <c r="D764" i="2" s="1"/>
  <c r="D765" i="2" s="1"/>
  <c r="D766" i="2" s="1"/>
  <c r="D767" i="2" s="1"/>
  <c r="D768" i="2" s="1"/>
  <c r="D769" i="2" s="1"/>
  <c r="D770" i="2" s="1"/>
  <c r="D771" i="2" l="1"/>
  <c r="D772" i="2" s="1"/>
  <c r="D773" i="2" s="1"/>
  <c r="D774" i="2" s="1"/>
  <c r="D775" i="2" s="1"/>
  <c r="D776" i="2" s="1"/>
  <c r="D777" i="2" s="1"/>
  <c r="D778" i="2" s="1"/>
  <c r="D779" i="2" s="1"/>
  <c r="D780" i="2" s="1"/>
  <c r="D781" i="2" s="1"/>
  <c r="D782" i="2" s="1"/>
  <c r="D783" i="2" l="1"/>
  <c r="D784" i="2" s="1"/>
  <c r="D785" i="2" s="1"/>
  <c r="D786" i="2" s="1"/>
  <c r="D787" i="2" s="1"/>
  <c r="D788" i="2" s="1"/>
  <c r="D789" i="2" s="1"/>
  <c r="D790" i="2" s="1"/>
  <c r="D791" i="2" s="1"/>
  <c r="D792" i="2" s="1"/>
  <c r="D793" i="2" s="1"/>
  <c r="D794" i="2" s="1"/>
  <c r="D795" i="2" l="1"/>
  <c r="D796" i="2" s="1"/>
  <c r="D797" i="2" s="1"/>
  <c r="D798" i="2" s="1"/>
  <c r="D799" i="2" s="1"/>
  <c r="D800" i="2" s="1"/>
  <c r="D801" i="2" s="1"/>
  <c r="D802" i="2" s="1"/>
  <c r="D803" i="2" s="1"/>
  <c r="D804" i="2" s="1"/>
  <c r="D805" i="2" s="1"/>
  <c r="D806" i="2" s="1"/>
  <c r="D807" i="2" l="1"/>
  <c r="D808" i="2" s="1"/>
  <c r="D809" i="2" s="1"/>
  <c r="D810" i="2" s="1"/>
  <c r="D811" i="2" s="1"/>
  <c r="D812" i="2" s="1"/>
  <c r="D813" i="2" s="1"/>
  <c r="D814" i="2" s="1"/>
  <c r="D815" i="2" s="1"/>
  <c r="D816" i="2" s="1"/>
  <c r="D817" i="2" s="1"/>
  <c r="D818" i="2" s="1"/>
  <c r="D819" i="2" l="1"/>
  <c r="D820" i="2" s="1"/>
  <c r="D821" i="2" s="1"/>
  <c r="D822" i="2" s="1"/>
  <c r="D823" i="2" s="1"/>
  <c r="D824" i="2" s="1"/>
  <c r="D825" i="2" s="1"/>
  <c r="D826" i="2" s="1"/>
  <c r="D827" i="2" s="1"/>
  <c r="D828" i="2" s="1"/>
  <c r="D829" i="2" s="1"/>
  <c r="D830" i="2" s="1"/>
  <c r="D831" i="2" l="1"/>
  <c r="D832" i="2" s="1"/>
  <c r="D833" i="2" s="1"/>
  <c r="D834" i="2" s="1"/>
  <c r="D835" i="2" s="1"/>
  <c r="D836" i="2" s="1"/>
  <c r="D837" i="2" s="1"/>
  <c r="D838" i="2" s="1"/>
  <c r="D839" i="2" s="1"/>
  <c r="D840" i="2" s="1"/>
  <c r="D841" i="2" s="1"/>
  <c r="D842" i="2" s="1"/>
  <c r="D843" i="2" l="1"/>
  <c r="D844" i="2" s="1"/>
  <c r="D845" i="2" s="1"/>
  <c r="D846" i="2" s="1"/>
  <c r="D847" i="2" s="1"/>
  <c r="D848" i="2" s="1"/>
  <c r="D849" i="2" s="1"/>
  <c r="D850" i="2" s="1"/>
  <c r="D851" i="2" s="1"/>
  <c r="D852" i="2" s="1"/>
  <c r="D853" i="2" s="1"/>
  <c r="D854" i="2" s="1"/>
  <c r="D855" i="2" l="1"/>
  <c r="D856" i="2" s="1"/>
  <c r="D857" i="2" s="1"/>
  <c r="D858" i="2" s="1"/>
  <c r="D859" i="2" s="1"/>
  <c r="D860" i="2" s="1"/>
  <c r="D861" i="2" s="1"/>
  <c r="D862" i="2" s="1"/>
  <c r="D863" i="2" s="1"/>
  <c r="D864" i="2" s="1"/>
  <c r="D865" i="2" s="1"/>
  <c r="D866" i="2" s="1"/>
  <c r="D867" i="2" l="1"/>
  <c r="D868" i="2" s="1"/>
  <c r="D869" i="2" s="1"/>
  <c r="D870" i="2" s="1"/>
  <c r="D871" i="2" s="1"/>
  <c r="D872" i="2" s="1"/>
  <c r="D873" i="2" s="1"/>
  <c r="D874" i="2" s="1"/>
  <c r="D875" i="2" s="1"/>
  <c r="D876" i="2" s="1"/>
  <c r="D877" i="2" s="1"/>
  <c r="D878" i="2" s="1"/>
  <c r="D879" i="2" l="1"/>
  <c r="D880" i="2" s="1"/>
  <c r="D881" i="2" s="1"/>
  <c r="D882" i="2" s="1"/>
  <c r="D883" i="2" s="1"/>
  <c r="D884" i="2" s="1"/>
  <c r="D885" i="2" s="1"/>
  <c r="D886" i="2" s="1"/>
  <c r="D887" i="2" s="1"/>
  <c r="D888" i="2" s="1"/>
  <c r="D889" i="2" s="1"/>
  <c r="D890" i="2" s="1"/>
  <c r="D891" i="2" l="1"/>
  <c r="D892" i="2" s="1"/>
  <c r="D893" i="2" s="1"/>
  <c r="D894" i="2" s="1"/>
  <c r="D895" i="2" s="1"/>
  <c r="D896" i="2" s="1"/>
  <c r="D897" i="2" s="1"/>
  <c r="D898" i="2" s="1"/>
  <c r="D899" i="2" s="1"/>
  <c r="D900" i="2" s="1"/>
  <c r="D901" i="2" s="1"/>
  <c r="D902" i="2" s="1"/>
  <c r="D903" i="2" l="1"/>
  <c r="D904" i="2" s="1"/>
  <c r="D905" i="2" s="1"/>
  <c r="D906" i="2" s="1"/>
  <c r="D907" i="2" s="1"/>
  <c r="D908" i="2" s="1"/>
  <c r="D909" i="2" s="1"/>
  <c r="D910" i="2" s="1"/>
  <c r="D911" i="2" s="1"/>
  <c r="D912" i="2" s="1"/>
  <c r="D913" i="2" s="1"/>
  <c r="D914" i="2" s="1"/>
  <c r="D915" i="2" l="1"/>
  <c r="D916" i="2" s="1"/>
  <c r="D917" i="2" s="1"/>
  <c r="D918" i="2" s="1"/>
  <c r="D919" i="2" s="1"/>
  <c r="D920" i="2" s="1"/>
  <c r="D921" i="2" s="1"/>
  <c r="D922" i="2" s="1"/>
  <c r="D923" i="2" s="1"/>
  <c r="D924" i="2" s="1"/>
  <c r="D925" i="2" s="1"/>
  <c r="D926" i="2" s="1"/>
  <c r="D927" i="2" l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l="1"/>
  <c r="D940" i="2" s="1"/>
  <c r="D941" i="2" s="1"/>
  <c r="D942" i="2" s="1"/>
  <c r="D943" i="2" s="1"/>
  <c r="D944" i="2" s="1"/>
  <c r="D945" i="2" s="1"/>
  <c r="D946" i="2" s="1"/>
  <c r="D947" i="2" s="1"/>
  <c r="D948" i="2" s="1"/>
  <c r="D949" i="2" s="1"/>
  <c r="D950" i="2" s="1"/>
  <c r="D951" i="2" l="1"/>
  <c r="D952" i="2" s="1"/>
  <c r="D953" i="2" s="1"/>
  <c r="D954" i="2" s="1"/>
  <c r="D955" i="2" s="1"/>
  <c r="D956" i="2" s="1"/>
  <c r="D957" i="2" s="1"/>
  <c r="D958" i="2" s="1"/>
  <c r="D959" i="2" s="1"/>
  <c r="D960" i="2" s="1"/>
  <c r="D961" i="2" s="1"/>
  <c r="D962" i="2" s="1"/>
  <c r="D963" i="2" l="1"/>
  <c r="D964" i="2" s="1"/>
  <c r="D965" i="2" s="1"/>
  <c r="D966" i="2" s="1"/>
  <c r="D967" i="2" s="1"/>
  <c r="D968" i="2" s="1"/>
  <c r="D969" i="2" s="1"/>
  <c r="D970" i="2" s="1"/>
  <c r="D971" i="2" s="1"/>
  <c r="D972" i="2" s="1"/>
  <c r="D973" i="2" s="1"/>
  <c r="D974" i="2" s="1"/>
  <c r="D975" i="2" l="1"/>
  <c r="D976" i="2" s="1"/>
  <c r="D977" i="2" s="1"/>
  <c r="D978" i="2" s="1"/>
  <c r="D979" i="2" s="1"/>
  <c r="D980" i="2" s="1"/>
  <c r="D981" i="2" s="1"/>
  <c r="D982" i="2" s="1"/>
  <c r="D983" i="2" s="1"/>
  <c r="D984" i="2" s="1"/>
  <c r="D985" i="2" s="1"/>
  <c r="D986" i="2" s="1"/>
  <c r="D987" i="2" l="1"/>
  <c r="D988" i="2" s="1"/>
  <c r="D989" i="2" s="1"/>
  <c r="D990" i="2" s="1"/>
  <c r="D991" i="2" s="1"/>
  <c r="D992" i="2" s="1"/>
  <c r="D993" i="2" s="1"/>
  <c r="D994" i="2" s="1"/>
  <c r="D995" i="2" s="1"/>
  <c r="D996" i="2" s="1"/>
  <c r="D997" i="2" s="1"/>
  <c r="D998" i="2" s="1"/>
  <c r="D999" i="2" l="1"/>
  <c r="D1000" i="2" s="1"/>
  <c r="D1001" i="2" s="1"/>
  <c r="D1002" i="2" s="1"/>
  <c r="D1003" i="2" s="1"/>
  <c r="D1004" i="2" s="1"/>
  <c r="D1005" i="2" s="1"/>
  <c r="D1006" i="2" s="1"/>
  <c r="D1007" i="2" s="1"/>
  <c r="D1008" i="2" s="1"/>
  <c r="D1009" i="2" s="1"/>
  <c r="D1010" i="2" s="1"/>
  <c r="D1011" i="2" l="1"/>
  <c r="D1012" i="2" s="1"/>
  <c r="D1013" i="2" s="1"/>
  <c r="D1014" i="2" s="1"/>
  <c r="D1015" i="2" s="1"/>
  <c r="D1016" i="2" s="1"/>
  <c r="D1017" i="2" s="1"/>
  <c r="D1018" i="2" s="1"/>
  <c r="D1019" i="2" s="1"/>
  <c r="D1020" i="2" s="1"/>
  <c r="D1021" i="2" s="1"/>
  <c r="D1022" i="2" s="1"/>
  <c r="D1023" i="2" l="1"/>
  <c r="D1024" i="2" s="1"/>
  <c r="D1025" i="2" s="1"/>
  <c r="D1026" i="2" s="1"/>
  <c r="D1027" i="2" s="1"/>
  <c r="D1028" i="2" s="1"/>
  <c r="D1029" i="2" s="1"/>
  <c r="D1030" i="2" s="1"/>
  <c r="D1031" i="2" s="1"/>
  <c r="D1032" i="2" s="1"/>
  <c r="D1033" i="2" s="1"/>
  <c r="D1034" i="2" s="1"/>
  <c r="D1035" i="2" l="1"/>
  <c r="D1036" i="2" s="1"/>
  <c r="D1037" i="2" s="1"/>
  <c r="D1038" i="2" s="1"/>
  <c r="D1039" i="2" s="1"/>
  <c r="D1040" i="2" s="1"/>
  <c r="D1041" i="2" s="1"/>
  <c r="D1042" i="2" s="1"/>
  <c r="D1043" i="2" s="1"/>
  <c r="D1044" i="2" s="1"/>
  <c r="D1045" i="2" s="1"/>
  <c r="D1046" i="2" s="1"/>
  <c r="D1047" i="2" l="1"/>
  <c r="D1048" i="2" s="1"/>
  <c r="D1049" i="2" s="1"/>
  <c r="D1050" i="2" s="1"/>
  <c r="D1051" i="2" s="1"/>
  <c r="D1052" i="2" s="1"/>
  <c r="D1053" i="2" s="1"/>
  <c r="D1054" i="2" s="1"/>
  <c r="D1055" i="2" s="1"/>
  <c r="D1056" i="2" s="1"/>
  <c r="D1057" i="2" s="1"/>
  <c r="D1058" i="2" s="1"/>
  <c r="D1059" i="2" l="1"/>
  <c r="D1060" i="2" s="1"/>
  <c r="D1061" i="2" s="1"/>
  <c r="D1062" i="2" s="1"/>
  <c r="D1063" i="2" s="1"/>
  <c r="D1064" i="2" s="1"/>
  <c r="D1065" i="2" s="1"/>
  <c r="D1066" i="2" s="1"/>
  <c r="D1067" i="2" s="1"/>
  <c r="D1068" i="2" s="1"/>
  <c r="D1069" i="2" s="1"/>
  <c r="D1070" i="2" s="1"/>
  <c r="D1071" i="2" l="1"/>
  <c r="D1072" i="2" s="1"/>
  <c r="D1073" i="2" s="1"/>
  <c r="D1074" i="2" s="1"/>
  <c r="D1075" i="2" s="1"/>
  <c r="D1076" i="2" s="1"/>
  <c r="D1077" i="2" s="1"/>
  <c r="D1078" i="2" s="1"/>
  <c r="D1079" i="2" s="1"/>
  <c r="D1080" i="2" s="1"/>
  <c r="D1081" i="2" s="1"/>
  <c r="D1082" i="2" s="1"/>
  <c r="D1083" i="2" l="1"/>
  <c r="D1084" i="2" s="1"/>
  <c r="D1085" i="2" s="1"/>
  <c r="D1086" i="2" s="1"/>
  <c r="D1087" i="2" s="1"/>
  <c r="D1088" i="2" s="1"/>
  <c r="D1089" i="2" s="1"/>
  <c r="D1090" i="2" s="1"/>
  <c r="D1091" i="2" s="1"/>
  <c r="D1092" i="2" s="1"/>
  <c r="D1093" i="2" s="1"/>
  <c r="D1094" i="2" s="1"/>
  <c r="D1095" i="2" l="1"/>
  <c r="D1096" i="2" s="1"/>
  <c r="D1097" i="2" s="1"/>
  <c r="D1098" i="2" s="1"/>
  <c r="D1099" i="2" s="1"/>
  <c r="D1100" i="2" s="1"/>
  <c r="D1101" i="2" s="1"/>
  <c r="D1102" i="2" s="1"/>
  <c r="D1103" i="2" s="1"/>
  <c r="D1104" i="2" s="1"/>
  <c r="D1105" i="2" s="1"/>
  <c r="D1106" i="2" s="1"/>
  <c r="D1107" i="2" l="1"/>
  <c r="D1108" i="2" s="1"/>
  <c r="D1109" i="2" s="1"/>
  <c r="D1110" i="2" s="1"/>
  <c r="D1111" i="2" s="1"/>
  <c r="D1112" i="2" s="1"/>
  <c r="D1113" i="2" s="1"/>
  <c r="D1114" i="2" s="1"/>
  <c r="D1115" i="2" s="1"/>
  <c r="D1116" i="2" s="1"/>
  <c r="D1117" i="2" s="1"/>
  <c r="D1118" i="2" s="1"/>
  <c r="D1119" i="2" l="1"/>
  <c r="D1120" i="2" s="1"/>
  <c r="D1121" i="2" s="1"/>
  <c r="D1122" i="2" s="1"/>
  <c r="D1123" i="2" s="1"/>
  <c r="D1124" i="2" s="1"/>
  <c r="D1125" i="2" s="1"/>
  <c r="D1126" i="2" s="1"/>
  <c r="D1127" i="2" s="1"/>
  <c r="D1128" i="2" s="1"/>
  <c r="D1129" i="2" s="1"/>
  <c r="D1130" i="2" s="1"/>
  <c r="D1131" i="2" l="1"/>
  <c r="D1132" i="2" s="1"/>
  <c r="D1133" i="2" s="1"/>
  <c r="D1134" i="2" s="1"/>
  <c r="D1135" i="2" s="1"/>
  <c r="D1136" i="2" s="1"/>
  <c r="D1137" i="2" s="1"/>
  <c r="D1138" i="2" s="1"/>
  <c r="D1139" i="2" s="1"/>
  <c r="D1140" i="2" s="1"/>
  <c r="D1141" i="2" s="1"/>
  <c r="D1142" i="2" s="1"/>
  <c r="D1143" i="2" l="1"/>
  <c r="D1144" i="2" s="1"/>
  <c r="D1145" i="2" s="1"/>
  <c r="D1146" i="2" s="1"/>
  <c r="D1147" i="2" s="1"/>
  <c r="D1148" i="2" s="1"/>
  <c r="D1149" i="2" s="1"/>
  <c r="D1150" i="2" s="1"/>
  <c r="D1151" i="2" s="1"/>
  <c r="D1152" i="2" s="1"/>
  <c r="D1153" i="2" s="1"/>
  <c r="D1154" i="2" s="1"/>
  <c r="D1155" i="2" l="1"/>
  <c r="D1156" i="2" s="1"/>
  <c r="D1157" i="2" s="1"/>
  <c r="D1158" i="2" s="1"/>
  <c r="D1159" i="2" s="1"/>
  <c r="D1160" i="2" s="1"/>
  <c r="D1161" i="2" s="1"/>
  <c r="D1162" i="2" s="1"/>
  <c r="D1163" i="2" s="1"/>
  <c r="D1164" i="2" s="1"/>
  <c r="D1165" i="2" s="1"/>
  <c r="D1166" i="2" s="1"/>
  <c r="D1167" i="2" l="1"/>
  <c r="D1168" i="2" s="1"/>
  <c r="D1169" i="2" s="1"/>
  <c r="D1170" i="2" s="1"/>
  <c r="D1171" i="2" s="1"/>
  <c r="D1172" i="2" s="1"/>
  <c r="D1173" i="2" s="1"/>
  <c r="D1174" i="2" s="1"/>
  <c r="D1175" i="2" s="1"/>
  <c r="D1176" i="2" s="1"/>
  <c r="D1177" i="2" s="1"/>
  <c r="D1178" i="2" s="1"/>
  <c r="D1179" i="2" l="1"/>
  <c r="D1180" i="2" s="1"/>
  <c r="D1181" i="2" s="1"/>
  <c r="D1182" i="2" s="1"/>
  <c r="D1183" i="2" s="1"/>
  <c r="D1184" i="2" s="1"/>
  <c r="D1185" i="2" s="1"/>
  <c r="D1186" i="2" s="1"/>
  <c r="D1187" i="2" s="1"/>
  <c r="D1188" i="2" s="1"/>
  <c r="D1189" i="2" s="1"/>
  <c r="D1190" i="2" s="1"/>
  <c r="D1191" i="2" l="1"/>
  <c r="D1192" i="2" s="1"/>
  <c r="D1193" i="2" s="1"/>
  <c r="D1194" i="2" s="1"/>
  <c r="D1195" i="2" s="1"/>
  <c r="D1196" i="2" s="1"/>
  <c r="D1197" i="2" s="1"/>
  <c r="D1198" i="2" s="1"/>
  <c r="D1199" i="2" s="1"/>
  <c r="D1200" i="2" s="1"/>
  <c r="D1201" i="2" s="1"/>
  <c r="D1202" i="2" s="1"/>
  <c r="C19" i="1" l="1"/>
  <c r="I104" i="1"/>
  <c r="C21" i="1" l="1"/>
  <c r="C25" i="1"/>
  <c r="C40" i="1" l="1"/>
  <c r="C34" i="1"/>
  <c r="C39" i="1"/>
  <c r="C36" i="1"/>
  <c r="C37" i="1"/>
  <c r="C27" i="1"/>
  <c r="C33" i="1"/>
  <c r="C42" i="1" l="1"/>
</calcChain>
</file>

<file path=xl/sharedStrings.xml><?xml version="1.0" encoding="utf-8"?>
<sst xmlns="http://schemas.openxmlformats.org/spreadsheetml/2006/main" count="1250" uniqueCount="29">
  <si>
    <t>Année</t>
  </si>
  <si>
    <t>CAPITAL INVESTI</t>
  </si>
  <si>
    <t>CAPITAL TOTAL</t>
  </si>
  <si>
    <t>€</t>
  </si>
  <si>
    <t>VERSEMENTS MENSUELS RÉGULIERS</t>
  </si>
  <si>
    <t>TAUX D'INTÉRÊT ANNUEL</t>
  </si>
  <si>
    <t>%</t>
  </si>
  <si>
    <t>NOMBRE D'ANNÉES DU PLACEMENT</t>
  </si>
  <si>
    <t>années</t>
  </si>
  <si>
    <t>INTÉRÊTS GAGNÉS</t>
  </si>
  <si>
    <t>SOMME INVESTIE</t>
  </si>
  <si>
    <t>PART DU CAPITAL INVESTI</t>
  </si>
  <si>
    <t>PART DES INTÉRÊTS GAGNÉS</t>
  </si>
  <si>
    <t>PEA DE PLUS DE 5 ANS</t>
  </si>
  <si>
    <t>COMPTE-TITRES</t>
  </si>
  <si>
    <t>POINT</t>
  </si>
  <si>
    <t>MOIS</t>
  </si>
  <si>
    <t>ANNÉE</t>
  </si>
  <si>
    <t>SIMULATION INTÉRÊTS COMPOSÉS</t>
  </si>
  <si>
    <t>Votre placement</t>
  </si>
  <si>
    <t>€/mois</t>
  </si>
  <si>
    <t>Placement Final</t>
  </si>
  <si>
    <t>Impôts payés</t>
  </si>
  <si>
    <t>PEA DE MOINS DE 5 ANS</t>
  </si>
  <si>
    <t>GAINS GRÂCE AU PEA</t>
  </si>
  <si>
    <t>CALENDRIER</t>
  </si>
  <si>
    <t xml:space="preserve"> </t>
  </si>
  <si>
    <t>PLACEMENT INITIAL - 20/09/2022</t>
  </si>
  <si>
    <t>Interet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</si>
</sst>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_-* #,##0.00\ [$€-40C]_-;\-* #,##0.00\ [$€-40C]_-;_-* &quot;-&quot;??\ [$€-40C]_-;_-@_-"/>
    <numFmt numFmtId="166" formatCode="[$-F800]dddd\,\ mmmm\ dd\,\ yyyy"/>
  </numFmts>
  <fonts count="2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Roboto"/>
    </font>
    <font>
      <sz val="16"/>
      <color rgb="FF000000"/>
      <name val="Roboto"/>
    </font>
    <font>
      <b/>
      <sz val="16"/>
      <color rgb="FF000000"/>
      <name val="Roboto"/>
    </font>
    <font>
      <b/>
      <sz val="11"/>
      <color rgb="FF000000"/>
      <name val="Roboto"/>
    </font>
    <font>
      <sz val="12"/>
      <color rgb="FF000000"/>
      <name val="Roboto"/>
    </font>
    <font>
      <b/>
      <sz val="20"/>
      <color theme="0"/>
      <name val="Roboto"/>
    </font>
    <font>
      <b/>
      <sz val="16"/>
      <color theme="0"/>
      <name val="Roboto"/>
    </font>
    <font>
      <sz val="16"/>
      <name val="Roboto"/>
    </font>
    <font>
      <b/>
      <sz val="16"/>
      <color rgb="FFFFC107"/>
      <name val="Roboto"/>
    </font>
    <font>
      <sz val="11"/>
      <color rgb="FFFFC107"/>
      <name val="Roboto"/>
    </font>
    <font>
      <b/>
      <sz val="16"/>
      <color rgb="FF097EFF"/>
      <name val="Roboto"/>
    </font>
    <font>
      <sz val="11"/>
      <color rgb="FF097EFF"/>
      <name val="Roboto"/>
    </font>
    <font>
      <b/>
      <sz val="16"/>
      <color rgb="FF81528C"/>
      <name val="Roboto"/>
    </font>
    <font>
      <b/>
      <sz val="16"/>
      <color theme="1"/>
      <name val="Roboto"/>
    </font>
    <font>
      <sz val="12"/>
      <name val="Roboto"/>
    </font>
    <font>
      <b/>
      <sz val="12"/>
      <color rgb="FFFFC107"/>
      <name val="Roboto"/>
    </font>
    <font>
      <b/>
      <sz val="12"/>
      <color rgb="FF000000"/>
      <name val="Roboto"/>
    </font>
    <font>
      <b/>
      <sz val="16"/>
      <name val="Roboto"/>
    </font>
    <font>
      <b/>
      <sz val="12"/>
      <color theme="0"/>
      <name val="Roboto"/>
    </font>
    <font>
      <b/>
      <sz val="18"/>
      <color rgb="FF000000"/>
      <name val="Roboto"/>
    </font>
  </fonts>
  <fills count="11">
    <fill>
      <patternFill patternType="none"/>
    </fill>
    <fill>
      <patternFill patternType="gray125"/>
    </fill>
    <fill>
      <patternFill patternType="solid">
        <fgColor rgb="FFFFE699"/>
        <bgColor rgb="FFF8CBAD"/>
      </patternFill>
    </fill>
    <fill>
      <patternFill patternType="solid">
        <fgColor rgb="FFDAE3F3"/>
        <bgColor rgb="FFE7E6E6"/>
      </patternFill>
    </fill>
    <fill>
      <patternFill patternType="solid">
        <fgColor rgb="FFF2F2F2"/>
        <bgColor rgb="FFE7E6E6"/>
      </patternFill>
    </fill>
    <fill>
      <patternFill patternType="solid">
        <fgColor rgb="FFC5E0B4"/>
        <bgColor rgb="FFD9D9D9"/>
      </patternFill>
    </fill>
    <fill>
      <patternFill patternType="solid">
        <fgColor rgb="FF179EB5"/>
        <bgColor indexed="64"/>
      </patternFill>
    </fill>
    <fill>
      <patternFill patternType="solid">
        <fgColor rgb="FF097EFF"/>
        <bgColor rgb="FFE7E6E6"/>
      </patternFill>
    </fill>
    <fill>
      <patternFill patternType="solid">
        <fgColor rgb="FF81528C"/>
        <bgColor rgb="FFE7E6E6"/>
      </patternFill>
    </fill>
    <fill>
      <patternFill patternType="solid">
        <fgColor rgb="FFFFC107"/>
        <bgColor rgb="FFE7E6E6"/>
      </patternFill>
    </fill>
    <fill>
      <patternFill patternType="solid">
        <fgColor rgb="FF097EFF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2" borderId="0" applyBorder="0" applyProtection="0"/>
    <xf numFmtId="0" fontId="4" fillId="3" borderId="0" applyBorder="0" applyProtection="0"/>
    <xf numFmtId="0" fontId="2" fillId="4" borderId="1" applyProtection="0"/>
    <xf numFmtId="0" fontId="4" fillId="5" borderId="0" applyBorder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12" fillId="0" borderId="0" xfId="2" applyFont="1" applyFill="1" applyBorder="1" applyProtection="1"/>
    <xf numFmtId="0" fontId="7" fillId="0" borderId="0" xfId="3" applyFont="1" applyFill="1" applyBorder="1" applyProtection="1"/>
    <xf numFmtId="0" fontId="7" fillId="0" borderId="3" xfId="3" applyFont="1" applyFill="1" applyBorder="1" applyProtection="1"/>
    <xf numFmtId="0" fontId="12" fillId="0" borderId="2" xfId="2" applyFont="1" applyFill="1" applyBorder="1" applyProtection="1"/>
    <xf numFmtId="4" fontId="15" fillId="0" borderId="4" xfId="3" applyNumberFormat="1" applyFont="1" applyFill="1" applyBorder="1" applyAlignment="1" applyProtection="1">
      <alignment horizontal="right" vertical="center"/>
    </xf>
    <xf numFmtId="0" fontId="16" fillId="0" borderId="0" xfId="0" applyFont="1"/>
    <xf numFmtId="0" fontId="12" fillId="0" borderId="5" xfId="2" applyFont="1" applyFill="1" applyBorder="1" applyProtection="1"/>
    <xf numFmtId="4" fontId="17" fillId="0" borderId="5" xfId="3" applyNumberFormat="1" applyFont="1" applyFill="1" applyBorder="1" applyAlignment="1" applyProtection="1">
      <alignment horizontal="right" vertical="center"/>
    </xf>
    <xf numFmtId="0" fontId="7" fillId="0" borderId="5" xfId="3" applyFont="1" applyFill="1" applyBorder="1" applyProtection="1"/>
    <xf numFmtId="4" fontId="13" fillId="0" borderId="5" xfId="3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 applyProtection="1">
      <alignment vertical="center"/>
    </xf>
    <xf numFmtId="4" fontId="20" fillId="0" borderId="0" xfId="3" applyNumberFormat="1" applyFont="1" applyFill="1" applyBorder="1" applyAlignment="1" applyProtection="1">
      <alignment horizontal="right" vertical="center"/>
    </xf>
    <xf numFmtId="0" fontId="21" fillId="0" borderId="0" xfId="3" applyFont="1" applyFill="1" applyBorder="1" applyAlignment="1" applyProtection="1">
      <alignment vertical="center"/>
    </xf>
    <xf numFmtId="4" fontId="1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/>
    <xf numFmtId="0" fontId="22" fillId="0" borderId="5" xfId="2" applyFont="1" applyFill="1" applyBorder="1" applyProtection="1"/>
    <xf numFmtId="0" fontId="9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23" fillId="10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5" fontId="0" fillId="0" borderId="0" xfId="0" applyNumberFormat="1"/>
    <xf numFmtId="3" fontId="15" fillId="0" borderId="4" xfId="3" applyNumberFormat="1" applyFont="1" applyFill="1" applyBorder="1" applyAlignment="1" applyProtection="1">
      <alignment horizontal="right" vertical="center"/>
    </xf>
    <xf numFmtId="166" fontId="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1" fillId="8" borderId="0" xfId="2" applyFont="1" applyFill="1" applyBorder="1" applyAlignment="1" applyProtection="1">
      <alignment horizontal="center"/>
    </xf>
    <xf numFmtId="0" fontId="18" fillId="9" borderId="0" xfId="2" applyFont="1" applyFill="1" applyBorder="1" applyAlignment="1" applyProtection="1">
      <alignment horizontal="center"/>
    </xf>
    <xf numFmtId="3" fontId="10" fillId="6" borderId="0" xfId="0" applyNumberFormat="1" applyFont="1" applyFill="1" applyAlignment="1">
      <alignment horizontal="center" vertical="center"/>
    </xf>
    <xf numFmtId="0" fontId="11" fillId="7" borderId="0" xfId="2" applyFont="1" applyFill="1" applyBorder="1" applyAlignment="1" applyProtection="1">
      <alignment horizontal="center"/>
    </xf>
  </cellXfs>
  <cellStyles count="6">
    <cellStyle name="Excel Built-in 20% - Accent5" xfId="2" xr:uid="{00000000-0005-0000-0000-000000000000}"/>
    <cellStyle name="Excel Built-in 40% - Accent4" xfId="1" xr:uid="{00000000-0005-0000-0000-000001000000}"/>
    <cellStyle name="Excel Built-in 40% - Accent6" xfId="4" xr:uid="{00000000-0005-0000-0000-000002000000}"/>
    <cellStyle name="Excel Built-in Calculation" xfId="3" xr:uid="{00000000-0005-0000-0000-000003000000}"/>
    <cellStyle name="Normal" xfId="0" builtinId="0"/>
    <cellStyle name="Normal 2" xfId="5" xr:uid="{DF9BE102-D981-4B11-A141-D6DDF22C7A46}"/>
  </cellStyles>
  <dxfs count="6">
    <dxf>
      <font>
        <strike val="0"/>
        <outline val="0"/>
        <shadow val="0"/>
        <u val="none"/>
        <vertAlign val="baseline"/>
        <sz val="12"/>
        <color rgb="FF000000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Roboto"/>
        <scheme val="none"/>
      </font>
      <numFmt numFmtId="164" formatCode="#,##0.00&quot; €&quot;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Roboto"/>
        <scheme val="none"/>
      </font>
    </dxf>
    <dxf>
      <font>
        <b/>
        <strike val="0"/>
        <outline val="0"/>
        <shadow val="0"/>
        <u val="none"/>
        <vertAlign val="baseline"/>
        <sz val="12"/>
        <color theme="0"/>
        <name val="Roboto"/>
        <scheme val="none"/>
      </font>
      <fill>
        <patternFill patternType="solid">
          <fgColor indexed="64"/>
          <bgColor rgb="FF097E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A2C1E4"/>
      <rgbColor rgb="FF808080"/>
      <rgbColor rgb="FF5B9BD5"/>
      <rgbColor rgb="FF993366"/>
      <rgbColor rgb="FFF2F2F2"/>
      <rgbColor rgb="FFDAE3F3"/>
      <rgbColor rgb="FF660066"/>
      <rgbColor rgb="FFED7D31"/>
      <rgbColor rgb="FF0563C1"/>
      <rgbColor rgb="FFB1CB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5E0B4"/>
      <rgbColor rgb="FFFFE699"/>
      <rgbColor rgb="FF99CCFF"/>
      <rgbColor rgb="FFFF99CC"/>
      <rgbColor rgb="FFD9D9D9"/>
      <rgbColor rgb="FFF8CBAD"/>
      <rgbColor rgb="FF3366FF"/>
      <rgbColor rgb="FF33CCCC"/>
      <rgbColor rgb="FF99CC00"/>
      <rgbColor rgb="FFFFCC00"/>
      <rgbColor rgb="FFFF9900"/>
      <rgbColor rgb="FFFA7D00"/>
      <rgbColor rgb="FF595959"/>
      <rgbColor rgb="FFA5A5A5"/>
      <rgbColor rgb="FF003366"/>
      <rgbColor rgb="FF5897D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107"/>
      <color rgb="FF1CC253"/>
      <color rgb="FF81528C"/>
      <color rgb="FF179EB5"/>
      <color rgb="FF17A2B8"/>
      <color rgb="FF097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81528C"/>
            </a:solidFill>
          </c:spPr>
          <c:dPt>
            <c:idx val="0"/>
            <c:bubble3D val="0"/>
            <c:spPr>
              <a:solidFill>
                <a:srgbClr val="097E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D5-43DB-BABC-A6E9C85E54C4}"/>
              </c:ext>
            </c:extLst>
          </c:dPt>
          <c:dPt>
            <c:idx val="1"/>
            <c:bubble3D val="0"/>
            <c:spPr>
              <a:solidFill>
                <a:srgbClr val="8152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8F-4969-AA19-3AB4574066BE}"/>
              </c:ext>
            </c:extLst>
          </c:dPt>
          <c:dPt>
            <c:idx val="2"/>
            <c:bubble3D val="0"/>
            <c:spPr>
              <a:solidFill>
                <a:srgbClr val="8152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4D5-43DB-BABC-A6E9C85E54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'Intérêts Composés'!$B$25:$B$27</c:f>
              <c:strCache>
                <c:ptCount val="3"/>
                <c:pt idx="0">
                  <c:v>PART DU CAPITAL INVESTI</c:v>
                </c:pt>
                <c:pt idx="2">
                  <c:v>PART DES INTÉRÊTS GAGNÉS</c:v>
                </c:pt>
              </c:strCache>
            </c:strRef>
          </c:cat>
          <c:val>
            <c:numRef>
              <c:f>'Intérêts Composés'!$C$25:$C$27</c:f>
              <c:numCache>
                <c:formatCode>General</c:formatCode>
                <c:ptCount val="3"/>
                <c:pt idx="0" formatCode="#,##0.00">
                  <c:v>30.241512110971051</c:v>
                </c:pt>
                <c:pt idx="2" formatCode="#,##0.00">
                  <c:v>69.758487889028942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5-43DB-BABC-A6E9C85E54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r>
              <a:rPr lang="fr-FR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</a:rPr>
              <a:t>CAPITAL TOTAL - CAPITAL INVESTI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307583712004197E-2"/>
          <c:y val="0.10115669229111303"/>
          <c:w val="0.89041337627387795"/>
          <c:h val="0.79007112579926675"/>
        </c:manualLayout>
      </c:layout>
      <c:areaChart>
        <c:grouping val="standard"/>
        <c:varyColors val="0"/>
        <c:ser>
          <c:idx val="2"/>
          <c:order val="0"/>
          <c:tx>
            <c:strRef>
              <c:f>Calculs!$I$2</c:f>
              <c:strCache>
                <c:ptCount val="1"/>
                <c:pt idx="0">
                  <c:v> CAPITAL TOTAL </c:v>
                </c:pt>
              </c:strCache>
            </c:strRef>
          </c:tx>
          <c:spPr>
            <a:solidFill>
              <a:srgbClr val="FFC107"/>
            </a:solidFill>
            <a:ln>
              <a:noFill/>
            </a:ln>
            <a:effectLst/>
          </c:spPr>
          <c:cat>
            <c:numRef>
              <c:f>Calculs!$H$3:$H$103</c:f>
              <c:numCache>
                <c:formatCode>General</c:formatCode>
                <c:ptCount val="10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3</c:v>
                </c:pt>
                <c:pt idx="11">
                  <c:v>3.3000000000000003</c:v>
                </c:pt>
                <c:pt idx="12">
                  <c:v>3.6</c:v>
                </c:pt>
                <c:pt idx="13">
                  <c:v>3.9000000000000004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5.1000000000000005</c:v>
                </c:pt>
                <c:pt idx="18">
                  <c:v>5.3999999999999995</c:v>
                </c:pt>
                <c:pt idx="19">
                  <c:v>5.7</c:v>
                </c:pt>
                <c:pt idx="20">
                  <c:v>6</c:v>
                </c:pt>
                <c:pt idx="21">
                  <c:v>6.3000000000000007</c:v>
                </c:pt>
                <c:pt idx="22">
                  <c:v>6.6000000000000005</c:v>
                </c:pt>
                <c:pt idx="23">
                  <c:v>6.8999999999999995</c:v>
                </c:pt>
                <c:pt idx="24">
                  <c:v>7.2</c:v>
                </c:pt>
                <c:pt idx="25">
                  <c:v>7.5</c:v>
                </c:pt>
                <c:pt idx="26">
                  <c:v>7.8000000000000007</c:v>
                </c:pt>
                <c:pt idx="27">
                  <c:v>8.1</c:v>
                </c:pt>
                <c:pt idx="28">
                  <c:v>8.4</c:v>
                </c:pt>
                <c:pt idx="29">
                  <c:v>8.7000000000000011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10.200000000000001</c:v>
                </c:pt>
                <c:pt idx="35">
                  <c:v>10.5</c:v>
                </c:pt>
                <c:pt idx="36">
                  <c:v>10.799999999999999</c:v>
                </c:pt>
                <c:pt idx="37">
                  <c:v>11.100000000000001</c:v>
                </c:pt>
                <c:pt idx="38">
                  <c:v>11.4</c:v>
                </c:pt>
                <c:pt idx="39">
                  <c:v>11.700000000000001</c:v>
                </c:pt>
                <c:pt idx="40">
                  <c:v>12</c:v>
                </c:pt>
                <c:pt idx="41">
                  <c:v>12.299999999999999</c:v>
                </c:pt>
                <c:pt idx="42">
                  <c:v>12.600000000000001</c:v>
                </c:pt>
                <c:pt idx="43">
                  <c:v>12.9</c:v>
                </c:pt>
                <c:pt idx="44">
                  <c:v>13.200000000000001</c:v>
                </c:pt>
                <c:pt idx="45">
                  <c:v>13.5</c:v>
                </c:pt>
                <c:pt idx="46">
                  <c:v>13.799999999999999</c:v>
                </c:pt>
                <c:pt idx="47">
                  <c:v>14.100000000000001</c:v>
                </c:pt>
                <c:pt idx="48">
                  <c:v>14.4</c:v>
                </c:pt>
                <c:pt idx="49">
                  <c:v>14.700000000000001</c:v>
                </c:pt>
                <c:pt idx="50">
                  <c:v>15</c:v>
                </c:pt>
                <c:pt idx="51">
                  <c:v>15.299999999999999</c:v>
                </c:pt>
                <c:pt idx="52">
                  <c:v>15.600000000000001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17.400000000000002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18.900000000000002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20.400000000000002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21.599999999999998</c:v>
                </c:pt>
                <c:pt idx="73">
                  <c:v>21.900000000000002</c:v>
                </c:pt>
                <c:pt idx="74">
                  <c:v>22.200000000000003</c:v>
                </c:pt>
                <c:pt idx="75">
                  <c:v>22.5</c:v>
                </c:pt>
                <c:pt idx="76">
                  <c:v>22.8</c:v>
                </c:pt>
                <c:pt idx="77">
                  <c:v>23.099999999999998</c:v>
                </c:pt>
                <c:pt idx="78">
                  <c:v>23.400000000000002</c:v>
                </c:pt>
                <c:pt idx="79">
                  <c:v>23.700000000000003</c:v>
                </c:pt>
                <c:pt idx="80">
                  <c:v>24</c:v>
                </c:pt>
                <c:pt idx="81">
                  <c:v>24.3</c:v>
                </c:pt>
                <c:pt idx="82">
                  <c:v>24.599999999999998</c:v>
                </c:pt>
                <c:pt idx="83">
                  <c:v>24.900000000000002</c:v>
                </c:pt>
                <c:pt idx="84">
                  <c:v>25.200000000000003</c:v>
                </c:pt>
                <c:pt idx="85">
                  <c:v>25.5</c:v>
                </c:pt>
                <c:pt idx="86">
                  <c:v>25.8</c:v>
                </c:pt>
                <c:pt idx="87">
                  <c:v>26.099999999999998</c:v>
                </c:pt>
                <c:pt idx="88">
                  <c:v>26.400000000000002</c:v>
                </c:pt>
                <c:pt idx="89">
                  <c:v>26.700000000000003</c:v>
                </c:pt>
                <c:pt idx="90">
                  <c:v>27</c:v>
                </c:pt>
                <c:pt idx="91">
                  <c:v>27.3</c:v>
                </c:pt>
                <c:pt idx="92">
                  <c:v>27.599999999999998</c:v>
                </c:pt>
                <c:pt idx="93">
                  <c:v>27.900000000000002</c:v>
                </c:pt>
                <c:pt idx="94">
                  <c:v>28.200000000000003</c:v>
                </c:pt>
                <c:pt idx="95">
                  <c:v>28.5</c:v>
                </c:pt>
                <c:pt idx="96">
                  <c:v>28.8</c:v>
                </c:pt>
                <c:pt idx="97">
                  <c:v>29.099999999999998</c:v>
                </c:pt>
                <c:pt idx="98">
                  <c:v>29.400000000000002</c:v>
                </c:pt>
                <c:pt idx="99">
                  <c:v>29.700000000000003</c:v>
                </c:pt>
                <c:pt idx="100">
                  <c:v>30</c:v>
                </c:pt>
              </c:numCache>
            </c:numRef>
          </c:cat>
          <c:val>
            <c:numRef>
              <c:f>Calculs!$I$3:$I$103</c:f>
              <c:numCache>
                <c:formatCode>_-* #\ ##0.00\ [$€-40C]_-;\-* #\ ##0.00\ [$€-40C]_-;_-* "-"??\ [$€-40C]_-;_-@_-</c:formatCode>
                <c:ptCount val="101"/>
                <c:pt idx="0">
                  <c:v>1000</c:v>
                </c:pt>
                <c:pt idx="1">
                  <c:v>1927.2744041590379</c:v>
                </c:pt>
                <c:pt idx="2">
                  <c:v>3188.2924564152004</c:v>
                </c:pt>
                <c:pt idx="3">
                  <c:v>4152.8959021532728</c:v>
                </c:pt>
                <c:pt idx="4">
                  <c:v>5464.6784261703851</c:v>
                </c:pt>
                <c:pt idx="5">
                  <c:v>6806.3815575131302</c:v>
                </c:pt>
                <c:pt idx="6">
                  <c:v>7832.7042666410616</c:v>
                </c:pt>
                <c:pt idx="7">
                  <c:v>9228.4199877328319</c:v>
                </c:pt>
                <c:pt idx="8">
                  <c:v>10296.059099978014</c:v>
                </c:pt>
                <c:pt idx="9">
                  <c:v>11747.961781425274</c:v>
                </c:pt>
                <c:pt idx="10">
                  <c:v>13232.981087931377</c:v>
                </c:pt>
                <c:pt idx="11">
                  <c:v>14368.932105825579</c:v>
                </c:pt>
                <c:pt idx="12">
                  <c:v>15913.733443615625</c:v>
                </c:pt>
                <c:pt idx="13">
                  <c:v>17095.41414259293</c:v>
                </c:pt>
                <c:pt idx="14">
                  <c:v>18702.404141162428</c:v>
                </c:pt>
                <c:pt idx="15">
                  <c:v>20346.048170291935</c:v>
                </c:pt>
                <c:pt idx="16">
                  <c:v>21603.337620850143</c:v>
                </c:pt>
                <c:pt idx="17">
                  <c:v>23313.14939496357</c:v>
                </c:pt>
                <c:pt idx="18">
                  <c:v>24621.053215945743</c:v>
                </c:pt>
                <c:pt idx="19">
                  <c:v>26399.696432533943</c:v>
                </c:pt>
                <c:pt idx="20">
                  <c:v>28218.908938834098</c:v>
                </c:pt>
                <c:pt idx="21">
                  <c:v>29610.497781648264</c:v>
                </c:pt>
                <c:pt idx="22">
                  <c:v>31502.945846898594</c:v>
                </c:pt>
                <c:pt idx="23">
                  <c:v>32950.555515415843</c:v>
                </c:pt>
                <c:pt idx="24">
                  <c:v>34919.187364233418</c:v>
                </c:pt>
                <c:pt idx="25">
                  <c:v>36932.721976610315</c:v>
                </c:pt>
                <c:pt idx="26">
                  <c:v>38472.955616990497</c:v>
                </c:pt>
                <c:pt idx="27">
                  <c:v>40567.548562185722</c:v>
                </c:pt>
                <c:pt idx="28">
                  <c:v>42169.786982753183</c:v>
                </c:pt>
                <c:pt idx="29">
                  <c:v>44348.701404732041</c:v>
                </c:pt>
                <c:pt idx="30">
                  <c:v>46577.314951087508</c:v>
                </c:pt>
                <c:pt idx="31">
                  <c:v>48282.071121855101</c:v>
                </c:pt>
                <c:pt idx="32">
                  <c:v>50600.40137705356</c:v>
                </c:pt>
                <c:pt idx="33">
                  <c:v>52373.785468202943</c:v>
                </c:pt>
                <c:pt idx="34">
                  <c:v>54785.444134173966</c:v>
                </c:pt>
                <c:pt idx="35">
                  <c:v>57252.110616323997</c:v>
                </c:pt>
                <c:pt idx="36">
                  <c:v>59138.963055836255</c:v>
                </c:pt>
                <c:pt idx="37">
                  <c:v>61704.929481197061</c:v>
                </c:pt>
                <c:pt idx="38">
                  <c:v>63667.740442644295</c:v>
                </c:pt>
                <c:pt idx="39">
                  <c:v>66337.004302888527</c:v>
                </c:pt>
                <c:pt idx="40">
                  <c:v>69067.15172755644</c:v>
                </c:pt>
                <c:pt idx="41">
                  <c:v>71155.551341262093</c:v>
                </c:pt>
                <c:pt idx="42">
                  <c:v>73995.605592081178</c:v>
                </c:pt>
                <c:pt idx="43">
                  <c:v>76168.077359255098</c:v>
                </c:pt>
                <c:pt idx="44">
                  <c:v>79122.46292639224</c:v>
                </c:pt>
                <c:pt idx="45">
                  <c:v>82144.235433684764</c:v>
                </c:pt>
                <c:pt idx="46">
                  <c:v>84455.71080674218</c:v>
                </c:pt>
                <c:pt idx="47">
                  <c:v>87599.130014365466</c:v>
                </c:pt>
                <c:pt idx="48">
                  <c:v>90003.657843009656</c:v>
                </c:pt>
                <c:pt idx="49">
                  <c:v>93273.620850154824</c:v>
                </c:pt>
                <c:pt idx="50">
                  <c:v>96618.168841712308</c:v>
                </c:pt>
                <c:pt idx="51">
                  <c:v>99176.548169685106</c:v>
                </c:pt>
                <c:pt idx="52">
                  <c:v>102655.73674927127</c:v>
                </c:pt>
                <c:pt idx="53">
                  <c:v>105317.10808034528</c:v>
                </c:pt>
                <c:pt idx="54">
                  <c:v>108936.35743866766</c:v>
                </c:pt>
                <c:pt idx="55">
                  <c:v>112638.15869631883</c:v>
                </c:pt>
                <c:pt idx="56">
                  <c:v>115469.81542175521</c:v>
                </c:pt>
                <c:pt idx="57">
                  <c:v>119320.63911811962</c:v>
                </c:pt>
                <c:pt idx="58">
                  <c:v>122266.2891029054</c:v>
                </c:pt>
                <c:pt idx="59">
                  <c:v>126272.13439506755</c:v>
                </c:pt>
                <c:pt idx="60">
                  <c:v>130369.3495002891</c:v>
                </c:pt>
                <c:pt idx="61">
                  <c:v>133503.47418736687</c:v>
                </c:pt>
                <c:pt idx="62">
                  <c:v>137765.62980246884</c:v>
                </c:pt>
                <c:pt idx="63">
                  <c:v>141025.92412200177</c:v>
                </c:pt>
                <c:pt idx="64">
                  <c:v>145459.66021366909</c:v>
                </c:pt>
                <c:pt idx="65">
                  <c:v>149994.52593174583</c:v>
                </c:pt>
                <c:pt idx="66">
                  <c:v>153463.42718164457</c:v>
                </c:pt>
                <c:pt idx="67">
                  <c:v>158180.85179510995</c:v>
                </c:pt>
                <c:pt idx="68">
                  <c:v>161789.39968942184</c:v>
                </c:pt>
                <c:pt idx="69">
                  <c:v>166696.73242366803</c:v>
                </c:pt>
                <c:pt idx="70">
                  <c:v>171715.99710781392</c:v>
                </c:pt>
                <c:pt idx="71">
                  <c:v>175555.43461684574</c:v>
                </c:pt>
                <c:pt idx="72">
                  <c:v>180776.75851803712</c:v>
                </c:pt>
                <c:pt idx="73">
                  <c:v>184770.75925212068</c:v>
                </c:pt>
                <c:pt idx="74">
                  <c:v>190202.27661506509</c:v>
                </c:pt>
                <c:pt idx="75">
                  <c:v>195757.68211893496</c:v>
                </c:pt>
                <c:pt idx="76">
                  <c:v>200007.23531281465</c:v>
                </c:pt>
                <c:pt idx="77">
                  <c:v>205786.2833135681</c:v>
                </c:pt>
                <c:pt idx="78">
                  <c:v>210206.90965165966</c:v>
                </c:pt>
                <c:pt idx="79">
                  <c:v>216218.60326641882</c:v>
                </c:pt>
                <c:pt idx="80">
                  <c:v>222367.41833287899</c:v>
                </c:pt>
                <c:pt idx="81">
                  <c:v>227070.89437725587</c:v>
                </c:pt>
                <c:pt idx="82">
                  <c:v>233467.24067314304</c:v>
                </c:pt>
                <c:pt idx="83">
                  <c:v>238360.06331442698</c:v>
                </c:pt>
                <c:pt idx="84">
                  <c:v>245013.90563928051</c:v>
                </c:pt>
                <c:pt idx="85">
                  <c:v>251819.51626395775</c:v>
                </c:pt>
                <c:pt idx="86">
                  <c:v>257025.40165724771</c:v>
                </c:pt>
                <c:pt idx="87">
                  <c:v>264104.98395723477</c:v>
                </c:pt>
                <c:pt idx="88">
                  <c:v>269520.44130832946</c:v>
                </c:pt>
                <c:pt idx="89">
                  <c:v>276885.0244892349</c:v>
                </c:pt>
                <c:pt idx="90">
                  <c:v>284417.58734469651</c:v>
                </c:pt>
                <c:pt idx="91">
                  <c:v>290179.54774852807</c:v>
                </c:pt>
                <c:pt idx="92">
                  <c:v>298015.34700388054</c:v>
                </c:pt>
                <c:pt idx="93">
                  <c:v>304009.26513082691</c:v>
                </c:pt>
                <c:pt idx="94">
                  <c:v>312160.50809399236</c:v>
                </c:pt>
                <c:pt idx="95">
                  <c:v>320497.67375047889</c:v>
                </c:pt>
                <c:pt idx="96">
                  <c:v>326875.10721033101</c:v>
                </c:pt>
                <c:pt idx="97">
                  <c:v>335547.89994985401</c:v>
                </c:pt>
                <c:pt idx="98">
                  <c:v>342182.06806961109</c:v>
                </c:pt>
                <c:pt idx="99">
                  <c:v>351203.99914329697</c:v>
                </c:pt>
                <c:pt idx="100">
                  <c:v>360431.71254144015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7-4D0C-BC8B-1D0B9BE29D5D}"/>
            </c:ext>
          </c:extLst>
        </c:ser>
        <c:ser>
          <c:idx val="0"/>
          <c:order val="1"/>
          <c:tx>
            <c:strRef>
              <c:f>Calculs!$J$2</c:f>
              <c:strCache>
                <c:ptCount val="1"/>
                <c:pt idx="0">
                  <c:v> CAPITAL INVESTI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Calculs!$H$3:$H$103</c:f>
              <c:numCache>
                <c:formatCode>General</c:formatCode>
                <c:ptCount val="10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3</c:v>
                </c:pt>
                <c:pt idx="11">
                  <c:v>3.3000000000000003</c:v>
                </c:pt>
                <c:pt idx="12">
                  <c:v>3.6</c:v>
                </c:pt>
                <c:pt idx="13">
                  <c:v>3.9000000000000004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5.1000000000000005</c:v>
                </c:pt>
                <c:pt idx="18">
                  <c:v>5.3999999999999995</c:v>
                </c:pt>
                <c:pt idx="19">
                  <c:v>5.7</c:v>
                </c:pt>
                <c:pt idx="20">
                  <c:v>6</c:v>
                </c:pt>
                <c:pt idx="21">
                  <c:v>6.3000000000000007</c:v>
                </c:pt>
                <c:pt idx="22">
                  <c:v>6.6000000000000005</c:v>
                </c:pt>
                <c:pt idx="23">
                  <c:v>6.8999999999999995</c:v>
                </c:pt>
                <c:pt idx="24">
                  <c:v>7.2</c:v>
                </c:pt>
                <c:pt idx="25">
                  <c:v>7.5</c:v>
                </c:pt>
                <c:pt idx="26">
                  <c:v>7.8000000000000007</c:v>
                </c:pt>
                <c:pt idx="27">
                  <c:v>8.1</c:v>
                </c:pt>
                <c:pt idx="28">
                  <c:v>8.4</c:v>
                </c:pt>
                <c:pt idx="29">
                  <c:v>8.7000000000000011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10.200000000000001</c:v>
                </c:pt>
                <c:pt idx="35">
                  <c:v>10.5</c:v>
                </c:pt>
                <c:pt idx="36">
                  <c:v>10.799999999999999</c:v>
                </c:pt>
                <c:pt idx="37">
                  <c:v>11.100000000000001</c:v>
                </c:pt>
                <c:pt idx="38">
                  <c:v>11.4</c:v>
                </c:pt>
                <c:pt idx="39">
                  <c:v>11.700000000000001</c:v>
                </c:pt>
                <c:pt idx="40">
                  <c:v>12</c:v>
                </c:pt>
                <c:pt idx="41">
                  <c:v>12.299999999999999</c:v>
                </c:pt>
                <c:pt idx="42">
                  <c:v>12.600000000000001</c:v>
                </c:pt>
                <c:pt idx="43">
                  <c:v>12.9</c:v>
                </c:pt>
                <c:pt idx="44">
                  <c:v>13.200000000000001</c:v>
                </c:pt>
                <c:pt idx="45">
                  <c:v>13.5</c:v>
                </c:pt>
                <c:pt idx="46">
                  <c:v>13.799999999999999</c:v>
                </c:pt>
                <c:pt idx="47">
                  <c:v>14.100000000000001</c:v>
                </c:pt>
                <c:pt idx="48">
                  <c:v>14.4</c:v>
                </c:pt>
                <c:pt idx="49">
                  <c:v>14.700000000000001</c:v>
                </c:pt>
                <c:pt idx="50">
                  <c:v>15</c:v>
                </c:pt>
                <c:pt idx="51">
                  <c:v>15.299999999999999</c:v>
                </c:pt>
                <c:pt idx="52">
                  <c:v>15.600000000000001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17.400000000000002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18.900000000000002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20.400000000000002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21.599999999999998</c:v>
                </c:pt>
                <c:pt idx="73">
                  <c:v>21.900000000000002</c:v>
                </c:pt>
                <c:pt idx="74">
                  <c:v>22.200000000000003</c:v>
                </c:pt>
                <c:pt idx="75">
                  <c:v>22.5</c:v>
                </c:pt>
                <c:pt idx="76">
                  <c:v>22.8</c:v>
                </c:pt>
                <c:pt idx="77">
                  <c:v>23.099999999999998</c:v>
                </c:pt>
                <c:pt idx="78">
                  <c:v>23.400000000000002</c:v>
                </c:pt>
                <c:pt idx="79">
                  <c:v>23.700000000000003</c:v>
                </c:pt>
                <c:pt idx="80">
                  <c:v>24</c:v>
                </c:pt>
                <c:pt idx="81">
                  <c:v>24.3</c:v>
                </c:pt>
                <c:pt idx="82">
                  <c:v>24.599999999999998</c:v>
                </c:pt>
                <c:pt idx="83">
                  <c:v>24.900000000000002</c:v>
                </c:pt>
                <c:pt idx="84">
                  <c:v>25.200000000000003</c:v>
                </c:pt>
                <c:pt idx="85">
                  <c:v>25.5</c:v>
                </c:pt>
                <c:pt idx="86">
                  <c:v>25.8</c:v>
                </c:pt>
                <c:pt idx="87">
                  <c:v>26.099999999999998</c:v>
                </c:pt>
                <c:pt idx="88">
                  <c:v>26.400000000000002</c:v>
                </c:pt>
                <c:pt idx="89">
                  <c:v>26.700000000000003</c:v>
                </c:pt>
                <c:pt idx="90">
                  <c:v>27</c:v>
                </c:pt>
                <c:pt idx="91">
                  <c:v>27.3</c:v>
                </c:pt>
                <c:pt idx="92">
                  <c:v>27.599999999999998</c:v>
                </c:pt>
                <c:pt idx="93">
                  <c:v>27.900000000000002</c:v>
                </c:pt>
                <c:pt idx="94">
                  <c:v>28.200000000000003</c:v>
                </c:pt>
                <c:pt idx="95">
                  <c:v>28.5</c:v>
                </c:pt>
                <c:pt idx="96">
                  <c:v>28.8</c:v>
                </c:pt>
                <c:pt idx="97">
                  <c:v>29.099999999999998</c:v>
                </c:pt>
                <c:pt idx="98">
                  <c:v>29.400000000000002</c:v>
                </c:pt>
                <c:pt idx="99">
                  <c:v>29.700000000000003</c:v>
                </c:pt>
                <c:pt idx="100">
                  <c:v>30</c:v>
                </c:pt>
              </c:numCache>
            </c:numRef>
          </c:cat>
          <c:val>
            <c:numRef>
              <c:f>Calculs!$J$3:$J$103</c:f>
              <c:numCache>
                <c:formatCode>_-* #\ ##0.00\ [$€-40C]_-;\-* #\ ##0.00\ [$€-40C]_-;_-* "-"??\ [$€-40C]_-;_-@_-</c:formatCode>
                <c:ptCount val="101"/>
                <c:pt idx="0">
                  <c:v>1000</c:v>
                </c:pt>
                <c:pt idx="1">
                  <c:v>1900</c:v>
                </c:pt>
                <c:pt idx="2">
                  <c:v>3100</c:v>
                </c:pt>
                <c:pt idx="3">
                  <c:v>4000</c:v>
                </c:pt>
                <c:pt idx="4">
                  <c:v>5200</c:v>
                </c:pt>
                <c:pt idx="5">
                  <c:v>6400</c:v>
                </c:pt>
                <c:pt idx="6">
                  <c:v>7300</c:v>
                </c:pt>
                <c:pt idx="7">
                  <c:v>8500</c:v>
                </c:pt>
                <c:pt idx="8">
                  <c:v>9400</c:v>
                </c:pt>
                <c:pt idx="9">
                  <c:v>10600</c:v>
                </c:pt>
                <c:pt idx="10">
                  <c:v>11800</c:v>
                </c:pt>
                <c:pt idx="11">
                  <c:v>12700</c:v>
                </c:pt>
                <c:pt idx="12">
                  <c:v>13900</c:v>
                </c:pt>
                <c:pt idx="13">
                  <c:v>14800</c:v>
                </c:pt>
                <c:pt idx="14">
                  <c:v>16000</c:v>
                </c:pt>
                <c:pt idx="15">
                  <c:v>17200</c:v>
                </c:pt>
                <c:pt idx="16">
                  <c:v>18100</c:v>
                </c:pt>
                <c:pt idx="17">
                  <c:v>19300</c:v>
                </c:pt>
                <c:pt idx="18">
                  <c:v>20200</c:v>
                </c:pt>
                <c:pt idx="19">
                  <c:v>21400</c:v>
                </c:pt>
                <c:pt idx="20">
                  <c:v>22600</c:v>
                </c:pt>
                <c:pt idx="21">
                  <c:v>23500</c:v>
                </c:pt>
                <c:pt idx="22">
                  <c:v>24700</c:v>
                </c:pt>
                <c:pt idx="23">
                  <c:v>25600</c:v>
                </c:pt>
                <c:pt idx="24">
                  <c:v>26800</c:v>
                </c:pt>
                <c:pt idx="25">
                  <c:v>28000</c:v>
                </c:pt>
                <c:pt idx="26">
                  <c:v>28900</c:v>
                </c:pt>
                <c:pt idx="27">
                  <c:v>30100</c:v>
                </c:pt>
                <c:pt idx="28">
                  <c:v>31000</c:v>
                </c:pt>
                <c:pt idx="29">
                  <c:v>32200</c:v>
                </c:pt>
                <c:pt idx="30">
                  <c:v>33400</c:v>
                </c:pt>
                <c:pt idx="31">
                  <c:v>34300</c:v>
                </c:pt>
                <c:pt idx="32">
                  <c:v>35500</c:v>
                </c:pt>
                <c:pt idx="33">
                  <c:v>36400</c:v>
                </c:pt>
                <c:pt idx="34">
                  <c:v>37600</c:v>
                </c:pt>
                <c:pt idx="35">
                  <c:v>38800</c:v>
                </c:pt>
                <c:pt idx="36">
                  <c:v>39700</c:v>
                </c:pt>
                <c:pt idx="37">
                  <c:v>40900</c:v>
                </c:pt>
                <c:pt idx="38">
                  <c:v>41800</c:v>
                </c:pt>
                <c:pt idx="39">
                  <c:v>43000</c:v>
                </c:pt>
                <c:pt idx="40">
                  <c:v>44200</c:v>
                </c:pt>
                <c:pt idx="41">
                  <c:v>45100</c:v>
                </c:pt>
                <c:pt idx="42">
                  <c:v>46300</c:v>
                </c:pt>
                <c:pt idx="43">
                  <c:v>47200</c:v>
                </c:pt>
                <c:pt idx="44">
                  <c:v>48400</c:v>
                </c:pt>
                <c:pt idx="45">
                  <c:v>49600</c:v>
                </c:pt>
                <c:pt idx="46">
                  <c:v>50500</c:v>
                </c:pt>
                <c:pt idx="47">
                  <c:v>51700</c:v>
                </c:pt>
                <c:pt idx="48">
                  <c:v>52600</c:v>
                </c:pt>
                <c:pt idx="49">
                  <c:v>53800</c:v>
                </c:pt>
                <c:pt idx="50">
                  <c:v>55000</c:v>
                </c:pt>
                <c:pt idx="51">
                  <c:v>55900</c:v>
                </c:pt>
                <c:pt idx="52">
                  <c:v>57100</c:v>
                </c:pt>
                <c:pt idx="53">
                  <c:v>58000</c:v>
                </c:pt>
                <c:pt idx="54">
                  <c:v>59200</c:v>
                </c:pt>
                <c:pt idx="55">
                  <c:v>60400</c:v>
                </c:pt>
                <c:pt idx="56">
                  <c:v>61300</c:v>
                </c:pt>
                <c:pt idx="57">
                  <c:v>62500</c:v>
                </c:pt>
                <c:pt idx="58">
                  <c:v>63400</c:v>
                </c:pt>
                <c:pt idx="59">
                  <c:v>64600</c:v>
                </c:pt>
                <c:pt idx="60">
                  <c:v>65800</c:v>
                </c:pt>
                <c:pt idx="61">
                  <c:v>66700</c:v>
                </c:pt>
                <c:pt idx="62">
                  <c:v>67900</c:v>
                </c:pt>
                <c:pt idx="63">
                  <c:v>68800</c:v>
                </c:pt>
                <c:pt idx="64">
                  <c:v>70000</c:v>
                </c:pt>
                <c:pt idx="65">
                  <c:v>71200</c:v>
                </c:pt>
                <c:pt idx="66">
                  <c:v>72100</c:v>
                </c:pt>
                <c:pt idx="67">
                  <c:v>73300</c:v>
                </c:pt>
                <c:pt idx="68">
                  <c:v>74200</c:v>
                </c:pt>
                <c:pt idx="69">
                  <c:v>75400</c:v>
                </c:pt>
                <c:pt idx="70">
                  <c:v>76600</c:v>
                </c:pt>
                <c:pt idx="71">
                  <c:v>77500</c:v>
                </c:pt>
                <c:pt idx="72">
                  <c:v>78700</c:v>
                </c:pt>
                <c:pt idx="73">
                  <c:v>79600</c:v>
                </c:pt>
                <c:pt idx="74">
                  <c:v>80800</c:v>
                </c:pt>
                <c:pt idx="75">
                  <c:v>82000</c:v>
                </c:pt>
                <c:pt idx="76">
                  <c:v>82900</c:v>
                </c:pt>
                <c:pt idx="77">
                  <c:v>84100</c:v>
                </c:pt>
                <c:pt idx="78">
                  <c:v>85000</c:v>
                </c:pt>
                <c:pt idx="79">
                  <c:v>86200</c:v>
                </c:pt>
                <c:pt idx="80">
                  <c:v>87400</c:v>
                </c:pt>
                <c:pt idx="81">
                  <c:v>88300</c:v>
                </c:pt>
                <c:pt idx="82">
                  <c:v>89500</c:v>
                </c:pt>
                <c:pt idx="83">
                  <c:v>90400</c:v>
                </c:pt>
                <c:pt idx="84">
                  <c:v>91600</c:v>
                </c:pt>
                <c:pt idx="85">
                  <c:v>92800</c:v>
                </c:pt>
                <c:pt idx="86">
                  <c:v>93700</c:v>
                </c:pt>
                <c:pt idx="87">
                  <c:v>94900</c:v>
                </c:pt>
                <c:pt idx="88">
                  <c:v>95800</c:v>
                </c:pt>
                <c:pt idx="89">
                  <c:v>97000</c:v>
                </c:pt>
                <c:pt idx="90">
                  <c:v>98200</c:v>
                </c:pt>
                <c:pt idx="91">
                  <c:v>99100</c:v>
                </c:pt>
                <c:pt idx="92">
                  <c:v>100300</c:v>
                </c:pt>
                <c:pt idx="93">
                  <c:v>101200</c:v>
                </c:pt>
                <c:pt idx="94">
                  <c:v>102400</c:v>
                </c:pt>
                <c:pt idx="95">
                  <c:v>103600</c:v>
                </c:pt>
                <c:pt idx="96">
                  <c:v>104500</c:v>
                </c:pt>
                <c:pt idx="97">
                  <c:v>105700</c:v>
                </c:pt>
                <c:pt idx="98">
                  <c:v>106600</c:v>
                </c:pt>
                <c:pt idx="99">
                  <c:v>107800</c:v>
                </c:pt>
                <c:pt idx="100">
                  <c:v>109000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7-4D0C-BC8B-1D0B9BE2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0464"/>
        <c:axId val="72540928"/>
      </c:areaChart>
      <c:catAx>
        <c:axId val="7251046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fr-FR"/>
          </a:p>
        </c:txPr>
        <c:crossAx val="72540928"/>
        <c:crosses val="autoZero"/>
        <c:auto val="1"/>
        <c:lblAlgn val="ctr"/>
        <c:lblOffset val="100"/>
        <c:noMultiLvlLbl val="0"/>
      </c:catAx>
      <c:valAx>
        <c:axId val="7254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fr-FR"/>
          </a:p>
        </c:txPr>
        <c:crossAx val="7251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1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fr-FR" sz="1400" b="0" strike="noStrike" spc="18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</a:defRPr>
            </a:pPr>
            <a:r>
              <a:rPr lang="fr-FR" sz="1400" b="0" strike="noStrike" spc="18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</a:rPr>
              <a:t>INTÉRÊTS GAGNÉS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6374774947316"/>
          <c:y val="9.9029136544606877E-2"/>
          <c:w val="0.87951731449018644"/>
          <c:h val="0.83903196867305774"/>
        </c:manualLayout>
      </c:layout>
      <c:areaChart>
        <c:grouping val="stacked"/>
        <c:varyColors val="0"/>
        <c:ser>
          <c:idx val="0"/>
          <c:order val="0"/>
          <c:tx>
            <c:strRef>
              <c:f>Calculs!$K$2</c:f>
              <c:strCache>
                <c:ptCount val="1"/>
                <c:pt idx="0">
                  <c:v> INTÉRÊTS GAGNÉS </c:v>
                </c:pt>
              </c:strCache>
            </c:strRef>
          </c:tx>
          <c:spPr>
            <a:solidFill>
              <a:srgbClr val="179EB5"/>
            </a:solidFill>
            <a:ln w="9360">
              <a:solidFill>
                <a:srgbClr val="5897D0"/>
              </a:solidFill>
              <a:round/>
            </a:ln>
          </c:spPr>
          <c:cat>
            <c:numRef>
              <c:f>Calculs!$H$3:$H$103</c:f>
              <c:numCache>
                <c:formatCode>General</c:formatCode>
                <c:ptCount val="10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3</c:v>
                </c:pt>
                <c:pt idx="11">
                  <c:v>3.3000000000000003</c:v>
                </c:pt>
                <c:pt idx="12">
                  <c:v>3.6</c:v>
                </c:pt>
                <c:pt idx="13">
                  <c:v>3.9000000000000004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5.1000000000000005</c:v>
                </c:pt>
                <c:pt idx="18">
                  <c:v>5.3999999999999995</c:v>
                </c:pt>
                <c:pt idx="19">
                  <c:v>5.7</c:v>
                </c:pt>
                <c:pt idx="20">
                  <c:v>6</c:v>
                </c:pt>
                <c:pt idx="21">
                  <c:v>6.3000000000000007</c:v>
                </c:pt>
                <c:pt idx="22">
                  <c:v>6.6000000000000005</c:v>
                </c:pt>
                <c:pt idx="23">
                  <c:v>6.8999999999999995</c:v>
                </c:pt>
                <c:pt idx="24">
                  <c:v>7.2</c:v>
                </c:pt>
                <c:pt idx="25">
                  <c:v>7.5</c:v>
                </c:pt>
                <c:pt idx="26">
                  <c:v>7.8000000000000007</c:v>
                </c:pt>
                <c:pt idx="27">
                  <c:v>8.1</c:v>
                </c:pt>
                <c:pt idx="28">
                  <c:v>8.4</c:v>
                </c:pt>
                <c:pt idx="29">
                  <c:v>8.7000000000000011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10.200000000000001</c:v>
                </c:pt>
                <c:pt idx="35">
                  <c:v>10.5</c:v>
                </c:pt>
                <c:pt idx="36">
                  <c:v>10.799999999999999</c:v>
                </c:pt>
                <c:pt idx="37">
                  <c:v>11.100000000000001</c:v>
                </c:pt>
                <c:pt idx="38">
                  <c:v>11.4</c:v>
                </c:pt>
                <c:pt idx="39">
                  <c:v>11.700000000000001</c:v>
                </c:pt>
                <c:pt idx="40">
                  <c:v>12</c:v>
                </c:pt>
                <c:pt idx="41">
                  <c:v>12.299999999999999</c:v>
                </c:pt>
                <c:pt idx="42">
                  <c:v>12.600000000000001</c:v>
                </c:pt>
                <c:pt idx="43">
                  <c:v>12.9</c:v>
                </c:pt>
                <c:pt idx="44">
                  <c:v>13.200000000000001</c:v>
                </c:pt>
                <c:pt idx="45">
                  <c:v>13.5</c:v>
                </c:pt>
                <c:pt idx="46">
                  <c:v>13.799999999999999</c:v>
                </c:pt>
                <c:pt idx="47">
                  <c:v>14.100000000000001</c:v>
                </c:pt>
                <c:pt idx="48">
                  <c:v>14.4</c:v>
                </c:pt>
                <c:pt idx="49">
                  <c:v>14.700000000000001</c:v>
                </c:pt>
                <c:pt idx="50">
                  <c:v>15</c:v>
                </c:pt>
                <c:pt idx="51">
                  <c:v>15.299999999999999</c:v>
                </c:pt>
                <c:pt idx="52">
                  <c:v>15.600000000000001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17.400000000000002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18.900000000000002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20.400000000000002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21.599999999999998</c:v>
                </c:pt>
                <c:pt idx="73">
                  <c:v>21.900000000000002</c:v>
                </c:pt>
                <c:pt idx="74">
                  <c:v>22.200000000000003</c:v>
                </c:pt>
                <c:pt idx="75">
                  <c:v>22.5</c:v>
                </c:pt>
                <c:pt idx="76">
                  <c:v>22.8</c:v>
                </c:pt>
                <c:pt idx="77">
                  <c:v>23.099999999999998</c:v>
                </c:pt>
                <c:pt idx="78">
                  <c:v>23.400000000000002</c:v>
                </c:pt>
                <c:pt idx="79">
                  <c:v>23.700000000000003</c:v>
                </c:pt>
                <c:pt idx="80">
                  <c:v>24</c:v>
                </c:pt>
                <c:pt idx="81">
                  <c:v>24.3</c:v>
                </c:pt>
                <c:pt idx="82">
                  <c:v>24.599999999999998</c:v>
                </c:pt>
                <c:pt idx="83">
                  <c:v>24.900000000000002</c:v>
                </c:pt>
                <c:pt idx="84">
                  <c:v>25.200000000000003</c:v>
                </c:pt>
                <c:pt idx="85">
                  <c:v>25.5</c:v>
                </c:pt>
                <c:pt idx="86">
                  <c:v>25.8</c:v>
                </c:pt>
                <c:pt idx="87">
                  <c:v>26.099999999999998</c:v>
                </c:pt>
                <c:pt idx="88">
                  <c:v>26.400000000000002</c:v>
                </c:pt>
                <c:pt idx="89">
                  <c:v>26.700000000000003</c:v>
                </c:pt>
                <c:pt idx="90">
                  <c:v>27</c:v>
                </c:pt>
                <c:pt idx="91">
                  <c:v>27.3</c:v>
                </c:pt>
                <c:pt idx="92">
                  <c:v>27.599999999999998</c:v>
                </c:pt>
                <c:pt idx="93">
                  <c:v>27.900000000000002</c:v>
                </c:pt>
                <c:pt idx="94">
                  <c:v>28.200000000000003</c:v>
                </c:pt>
                <c:pt idx="95">
                  <c:v>28.5</c:v>
                </c:pt>
                <c:pt idx="96">
                  <c:v>28.8</c:v>
                </c:pt>
                <c:pt idx="97">
                  <c:v>29.099999999999998</c:v>
                </c:pt>
                <c:pt idx="98">
                  <c:v>29.400000000000002</c:v>
                </c:pt>
                <c:pt idx="99">
                  <c:v>29.700000000000003</c:v>
                </c:pt>
                <c:pt idx="100">
                  <c:v>30</c:v>
                </c:pt>
              </c:numCache>
            </c:numRef>
          </c:cat>
          <c:val>
            <c:numRef>
              <c:f>Calculs!$K$3:$K$103</c:f>
              <c:numCache>
                <c:formatCode>_-* #\ ##0.00\ [$€-40C]_-;\-* #\ ##0.00\ [$€-40C]_-;_-* "-"??\ [$€-40C]_-;_-@_-</c:formatCode>
                <c:ptCount val="101"/>
                <c:pt idx="0">
                  <c:v>0</c:v>
                </c:pt>
                <c:pt idx="1">
                  <c:v>27.274404159037886</c:v>
                </c:pt>
                <c:pt idx="2">
                  <c:v>88.292456415200377</c:v>
                </c:pt>
                <c:pt idx="3">
                  <c:v>152.8959021532728</c:v>
                </c:pt>
                <c:pt idx="4">
                  <c:v>264.67842617038514</c:v>
                </c:pt>
                <c:pt idx="5">
                  <c:v>406.38155751313025</c:v>
                </c:pt>
                <c:pt idx="6">
                  <c:v>532.70426664106162</c:v>
                </c:pt>
                <c:pt idx="7">
                  <c:v>728.41998773283194</c:v>
                </c:pt>
                <c:pt idx="8">
                  <c:v>896.05909997801427</c:v>
                </c:pt>
                <c:pt idx="9">
                  <c:v>1147.9617814252742</c:v>
                </c:pt>
                <c:pt idx="10">
                  <c:v>1432.9810879313773</c:v>
                </c:pt>
                <c:pt idx="11">
                  <c:v>1668.9321058255791</c:v>
                </c:pt>
                <c:pt idx="12">
                  <c:v>2013.7334436156252</c:v>
                </c:pt>
                <c:pt idx="13">
                  <c:v>2295.4141425929301</c:v>
                </c:pt>
                <c:pt idx="14">
                  <c:v>2702.4041411624275</c:v>
                </c:pt>
                <c:pt idx="15">
                  <c:v>3146.0481702919351</c:v>
                </c:pt>
                <c:pt idx="16">
                  <c:v>3503.3376208501431</c:v>
                </c:pt>
                <c:pt idx="17">
                  <c:v>4013.1493949635696</c:v>
                </c:pt>
                <c:pt idx="18">
                  <c:v>4421.0532159457434</c:v>
                </c:pt>
                <c:pt idx="19">
                  <c:v>4999.6964325339432</c:v>
                </c:pt>
                <c:pt idx="20">
                  <c:v>5618.9089388340981</c:v>
                </c:pt>
                <c:pt idx="21">
                  <c:v>6110.4977816482642</c:v>
                </c:pt>
                <c:pt idx="22">
                  <c:v>6802.945846898594</c:v>
                </c:pt>
                <c:pt idx="23">
                  <c:v>7350.5555154158428</c:v>
                </c:pt>
                <c:pt idx="24">
                  <c:v>8119.1873642334176</c:v>
                </c:pt>
                <c:pt idx="25">
                  <c:v>8932.7219766103153</c:v>
                </c:pt>
                <c:pt idx="26">
                  <c:v>9572.9556169904972</c:v>
                </c:pt>
                <c:pt idx="27">
                  <c:v>10467.548562185722</c:v>
                </c:pt>
                <c:pt idx="28">
                  <c:v>11169.786982753183</c:v>
                </c:pt>
                <c:pt idx="29">
                  <c:v>12148.701404732041</c:v>
                </c:pt>
                <c:pt idx="30">
                  <c:v>13177.314951087508</c:v>
                </c:pt>
                <c:pt idx="31">
                  <c:v>13982.071121855101</c:v>
                </c:pt>
                <c:pt idx="32">
                  <c:v>15100.40137705356</c:v>
                </c:pt>
                <c:pt idx="33">
                  <c:v>15973.785468202943</c:v>
                </c:pt>
                <c:pt idx="34">
                  <c:v>17185.444134173966</c:v>
                </c:pt>
                <c:pt idx="35">
                  <c:v>18452.110616323997</c:v>
                </c:pt>
                <c:pt idx="36">
                  <c:v>19438.963055836255</c:v>
                </c:pt>
                <c:pt idx="37">
                  <c:v>20804.929481197061</c:v>
                </c:pt>
                <c:pt idx="38">
                  <c:v>21867.740442644295</c:v>
                </c:pt>
                <c:pt idx="39">
                  <c:v>23337.004302888527</c:v>
                </c:pt>
                <c:pt idx="40">
                  <c:v>24867.15172755644</c:v>
                </c:pt>
                <c:pt idx="41">
                  <c:v>26055.551341262093</c:v>
                </c:pt>
                <c:pt idx="42">
                  <c:v>27695.605592081178</c:v>
                </c:pt>
                <c:pt idx="43">
                  <c:v>28968.077359255098</c:v>
                </c:pt>
                <c:pt idx="44">
                  <c:v>30722.46292639224</c:v>
                </c:pt>
                <c:pt idx="45">
                  <c:v>32544.235433684764</c:v>
                </c:pt>
                <c:pt idx="46">
                  <c:v>33955.71080674218</c:v>
                </c:pt>
                <c:pt idx="47">
                  <c:v>35899.130014365466</c:v>
                </c:pt>
                <c:pt idx="48">
                  <c:v>37403.657843009656</c:v>
                </c:pt>
                <c:pt idx="49">
                  <c:v>39473.620850154824</c:v>
                </c:pt>
                <c:pt idx="50">
                  <c:v>41618.168841712308</c:v>
                </c:pt>
                <c:pt idx="51">
                  <c:v>43276.548169685106</c:v>
                </c:pt>
                <c:pt idx="52">
                  <c:v>45555.736749271266</c:v>
                </c:pt>
                <c:pt idx="53">
                  <c:v>47317.108080345279</c:v>
                </c:pt>
                <c:pt idx="54">
                  <c:v>49736.357438667663</c:v>
                </c:pt>
                <c:pt idx="55">
                  <c:v>52238.158696318831</c:v>
                </c:pt>
                <c:pt idx="56">
                  <c:v>54169.815421755207</c:v>
                </c:pt>
                <c:pt idx="57">
                  <c:v>56820.639118119623</c:v>
                </c:pt>
                <c:pt idx="58">
                  <c:v>58866.289102905401</c:v>
                </c:pt>
                <c:pt idx="59">
                  <c:v>61672.134395067551</c:v>
                </c:pt>
                <c:pt idx="60">
                  <c:v>64569.3495002891</c:v>
                </c:pt>
                <c:pt idx="61">
                  <c:v>66803.474187366868</c:v>
                </c:pt>
                <c:pt idx="62">
                  <c:v>69865.629802468844</c:v>
                </c:pt>
                <c:pt idx="63">
                  <c:v>72225.924122001772</c:v>
                </c:pt>
                <c:pt idx="64">
                  <c:v>75459.660213669093</c:v>
                </c:pt>
                <c:pt idx="65">
                  <c:v>78794.525931745826</c:v>
                </c:pt>
                <c:pt idx="66">
                  <c:v>81363.427181644569</c:v>
                </c:pt>
                <c:pt idx="67">
                  <c:v>84880.851795109949</c:v>
                </c:pt>
                <c:pt idx="68">
                  <c:v>87589.399689421844</c:v>
                </c:pt>
                <c:pt idx="69">
                  <c:v>91296.732423668029</c:v>
                </c:pt>
                <c:pt idx="70">
                  <c:v>95115.997107813921</c:v>
                </c:pt>
                <c:pt idx="71">
                  <c:v>98055.434616845741</c:v>
                </c:pt>
                <c:pt idx="72">
                  <c:v>102076.75851803712</c:v>
                </c:pt>
                <c:pt idx="73">
                  <c:v>105170.75925212068</c:v>
                </c:pt>
                <c:pt idx="74">
                  <c:v>109402.27661506509</c:v>
                </c:pt>
                <c:pt idx="75">
                  <c:v>113757.68211893496</c:v>
                </c:pt>
                <c:pt idx="76">
                  <c:v>117107.23531281465</c:v>
                </c:pt>
                <c:pt idx="77">
                  <c:v>121686.2833135681</c:v>
                </c:pt>
                <c:pt idx="78">
                  <c:v>125206.90965165966</c:v>
                </c:pt>
                <c:pt idx="79">
                  <c:v>130018.60326641882</c:v>
                </c:pt>
                <c:pt idx="80">
                  <c:v>134967.41833287899</c:v>
                </c:pt>
                <c:pt idx="81">
                  <c:v>138770.89437725587</c:v>
                </c:pt>
                <c:pt idx="82">
                  <c:v>143967.24067314304</c:v>
                </c:pt>
                <c:pt idx="83">
                  <c:v>147960.06331442698</c:v>
                </c:pt>
                <c:pt idx="84">
                  <c:v>153413.90563928051</c:v>
                </c:pt>
                <c:pt idx="85">
                  <c:v>159019.51626395775</c:v>
                </c:pt>
                <c:pt idx="86">
                  <c:v>163325.40165724771</c:v>
                </c:pt>
                <c:pt idx="87">
                  <c:v>169204.98395723477</c:v>
                </c:pt>
                <c:pt idx="88">
                  <c:v>173720.44130832946</c:v>
                </c:pt>
                <c:pt idx="89">
                  <c:v>179885.0244892349</c:v>
                </c:pt>
                <c:pt idx="90">
                  <c:v>186217.58734469651</c:v>
                </c:pt>
                <c:pt idx="91">
                  <c:v>191079.54774852807</c:v>
                </c:pt>
                <c:pt idx="92">
                  <c:v>197715.34700388054</c:v>
                </c:pt>
                <c:pt idx="93">
                  <c:v>202809.26513082691</c:v>
                </c:pt>
                <c:pt idx="94">
                  <c:v>209760.50809399236</c:v>
                </c:pt>
                <c:pt idx="95">
                  <c:v>216897.67375047889</c:v>
                </c:pt>
                <c:pt idx="96">
                  <c:v>222375.10721033101</c:v>
                </c:pt>
                <c:pt idx="97">
                  <c:v>229847.89994985401</c:v>
                </c:pt>
                <c:pt idx="98">
                  <c:v>235582.06806961109</c:v>
                </c:pt>
                <c:pt idx="99">
                  <c:v>243403.99914329697</c:v>
                </c:pt>
                <c:pt idx="100">
                  <c:v>251431.71254144015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F-489E-BC9A-FE2BF973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46240"/>
        <c:axId val="73947776"/>
      </c:areaChart>
      <c:catAx>
        <c:axId val="7394624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</a:defRPr>
            </a:pPr>
            <a:endParaRPr lang="fr-FR"/>
          </a:p>
        </c:txPr>
        <c:crossAx val="73947776"/>
        <c:crosses val="autoZero"/>
        <c:auto val="1"/>
        <c:lblAlgn val="ctr"/>
        <c:lblOffset val="100"/>
        <c:tickLblSkip val="5"/>
        <c:noMultiLvlLbl val="0"/>
      </c:catAx>
      <c:valAx>
        <c:axId val="7394777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\ &quot;€&quot;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400" b="0" strike="noStrike" spc="-1">
                <a:solidFill>
                  <a:sysClr val="windowText" lastClr="000000"/>
                </a:solidFill>
                <a:latin typeface="Roboto" pitchFamily="2" charset="0"/>
                <a:ea typeface="Roboto" pitchFamily="2" charset="0"/>
              </a:defRPr>
            </a:pPr>
            <a:endParaRPr lang="fr-FR"/>
          </a:p>
        </c:txPr>
        <c:crossAx val="73946240"/>
        <c:crosses val="autoZero"/>
        <c:crossBetween val="midCat"/>
      </c:valAx>
      <c:spPr>
        <a:noFill/>
        <a:ln w="0">
          <a:noFill/>
        </a:ln>
      </c:spPr>
    </c:plotArea>
    <c:plotVisOnly val="1"/>
    <c:dispBlanksAs val="zero"/>
    <c:showDLblsOverMax val="1"/>
  </c:chart>
  <c:spPr>
    <a:noFill/>
    <a:ln w="9360">
      <a:noFill/>
      <a:round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574555</xdr:colOff>
      <xdr:row>1</xdr:row>
      <xdr:rowOff>181805</xdr:rowOff>
    </xdr:from>
    <xdr:to>
      <xdr:col>24</xdr:col>
      <xdr:colOff>595745</xdr:colOff>
      <xdr:row>13</xdr:row>
      <xdr:rowOff>41563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85682193-CDA6-405C-9768-53370F25D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268396</xdr:colOff>
      <xdr:row>13</xdr:row>
      <xdr:rowOff>194101</xdr:rowOff>
    </xdr:from>
    <xdr:to>
      <xdr:col>25</xdr:col>
      <xdr:colOff>131618</xdr:colOff>
      <xdr:row>29</xdr:row>
      <xdr:rowOff>177801</xdr:rowOff>
    </xdr:to>
    <xdr:graphicFrame macro="">
      <xdr:nvGraphicFramePr>
        <xdr:cNvPr id="7" name="Graphique 7">
          <a:extLst>
            <a:ext uri="{FF2B5EF4-FFF2-40B4-BE49-F238E27FC236}">
              <a16:creationId xmlns:a16="http://schemas.microsoft.com/office/drawing/2014/main" id="{B4A81558-85D7-4A01-80D6-000CEFF95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409522</xdr:colOff>
      <xdr:row>32</xdr:row>
      <xdr:rowOff>129018</xdr:rowOff>
    </xdr:from>
    <xdr:to>
      <xdr:col>25</xdr:col>
      <xdr:colOff>326735</xdr:colOff>
      <xdr:row>47</xdr:row>
      <xdr:rowOff>138546</xdr:rowOff>
    </xdr:to>
    <xdr:graphicFrame macro="">
      <xdr:nvGraphicFramePr>
        <xdr:cNvPr id="8" name="Graphique 5">
          <a:extLst>
            <a:ext uri="{FF2B5EF4-FFF2-40B4-BE49-F238E27FC236}">
              <a16:creationId xmlns:a16="http://schemas.microsoft.com/office/drawing/2014/main" id="{1341FE1C-5B6F-465E-A4E4-D98F58BB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2" displayName="Tableau2" ref="F3:I103" totalsRowShown="0" headerRowDxfId="5" dataDxfId="4">
  <tableColumns count="4">
    <tableColumn id="1" xr3:uid="{00000000-0010-0000-0000-000001000000}" name="Année" dataDxfId="3"/>
    <tableColumn id="2" xr3:uid="{00000000-0010-0000-0000-000002000000}" name="CAPITAL INVESTI" dataDxfId="2">
      <calculatedColumnFormula>VLOOKUP(Calculs!B3*12,Calculs!B3:C1202,2)</calculatedColumnFormula>
    </tableColumn>
    <tableColumn id="17" xr3:uid="{00000000-0010-0000-0000-000011000000}" name="Interet" dataDxfId="1">
      <calculatedColumnFormula>IF(I4="","",I4-G4)</calculatedColumnFormula>
    </tableColumn>
    <tableColumn id="3" xr3:uid="{00000000-0010-0000-0000-000003000000}" name="CAPITAL TOTAL" dataDxfId="0">
      <calculatedColumnFormula>VLOOKUP(Calculs!B3*12,Calculs!B3:D1202,3)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28"/>
  <sheetViews>
    <sheetView showGridLines="0" tabSelected="1" zoomScale="70" zoomScaleNormal="70" workbookViewId="0">
      <selection activeCell="F2" sqref="F2:I2"/>
    </sheetView>
  </sheetViews>
  <sheetFormatPr baseColWidth="10" defaultColWidth="8.85546875" defaultRowHeight="15.75" x14ac:dyDescent="0.25"/>
  <cols>
    <col min="1" max="1" width="8.85546875" style="4"/>
    <col min="2" max="2" width="66.7109375" style="4" customWidth="1"/>
    <col min="3" max="3" width="25.42578125" style="4" bestFit="1" customWidth="1"/>
    <col min="4" max="4" width="15.42578125" style="4" customWidth="1"/>
    <col min="5" max="5" width="15" style="4" customWidth="1"/>
    <col min="6" max="6" width="10.140625" style="26" customWidth="1"/>
    <col min="7" max="8" width="22.5703125" style="26" customWidth="1"/>
    <col min="9" max="9" width="23.140625" style="26" customWidth="1"/>
    <col min="10" max="16384" width="8.85546875" style="4"/>
  </cols>
  <sheetData>
    <row r="2" spans="2:10" ht="23.25" x14ac:dyDescent="0.35">
      <c r="B2" s="38" t="s">
        <v>18</v>
      </c>
      <c r="C2" s="38"/>
      <c r="D2" s="38"/>
      <c r="F2" s="35" t="s">
        <v>25</v>
      </c>
      <c r="G2" s="35"/>
      <c r="H2" s="35"/>
      <c r="I2" s="35"/>
    </row>
    <row r="3" spans="2:10" x14ac:dyDescent="0.25">
      <c r="B3" s="38"/>
      <c r="C3" s="38"/>
      <c r="D3" s="38"/>
      <c r="F3" s="29" t="s">
        <v>0</v>
      </c>
      <c r="G3" s="29" t="s">
        <v>1</v>
      </c>
      <c r="H3" s="29" t="s">
        <v>28</v>
      </c>
      <c r="I3" s="29" t="s">
        <v>2</v>
      </c>
      <c r="J3" s="4" t="s">
        <v>26</v>
      </c>
    </row>
    <row r="4" spans="2:10" ht="24" customHeight="1" x14ac:dyDescent="0.25">
      <c r="E4" s="5"/>
      <c r="F4" s="30">
        <v>2024</v>
      </c>
      <c r="G4" s="31">
        <f>VLOOKUP(Calculs!B3*12,Calculs!B3:C1202,2)</f>
        <v>4600</v>
      </c>
      <c r="H4" s="31">
        <f>IF(I4="","",I4-G4)</f>
        <v>205.08914365342025</v>
      </c>
      <c r="I4" s="31">
        <f>VLOOKUP(Calculs!B3*12,Calculs!B3:D1202,3)</f>
        <v>4805.0891436534203</v>
      </c>
    </row>
    <row r="5" spans="2:10" ht="24" customHeight="1" x14ac:dyDescent="0.25">
      <c r="F5" s="30">
        <v>2025</v>
      </c>
      <c r="G5" s="31">
        <f>VLOOKUP(Calculs!B4*12,Calculs!B4:C1203,2)</f>
        <v>8200</v>
      </c>
      <c r="H5" s="31">
        <f t="shared" ref="H5:H68" si="0">IF(I5="","",I5-G5)</f>
        <v>676.53452736257896</v>
      </c>
      <c r="I5" s="31">
        <f>VLOOKUP(Calculs!B4*12,Calculs!B4:D1203,3)</f>
        <v>8876.534527362579</v>
      </c>
    </row>
    <row r="6" spans="2:10" ht="24.6" customHeight="1" x14ac:dyDescent="0.3">
      <c r="B6" s="39" t="s">
        <v>19</v>
      </c>
      <c r="C6" s="39"/>
      <c r="D6" s="39"/>
      <c r="F6" s="30">
        <v>2026</v>
      </c>
      <c r="G6" s="31">
        <f>VLOOKUP(Calculs!B5*12,Calculs!B5:C1204,2)</f>
        <v>11800</v>
      </c>
      <c r="H6" s="31">
        <f t="shared" si="0"/>
        <v>1432.9810879313773</v>
      </c>
      <c r="I6" s="31">
        <f>VLOOKUP(Calculs!B5*12,Calculs!B5:D1204,3)</f>
        <v>13232.981087931377</v>
      </c>
    </row>
    <row r="7" spans="2:10" ht="24.6" customHeight="1" thickBot="1" x14ac:dyDescent="0.3">
      <c r="C7" s="34"/>
      <c r="F7" s="30">
        <v>2027</v>
      </c>
      <c r="G7" s="31">
        <f>VLOOKUP(Calculs!B6*12,Calculs!B6:C1205,2)</f>
        <v>15400</v>
      </c>
      <c r="H7" s="31">
        <f t="shared" si="0"/>
        <v>2494.3789077399961</v>
      </c>
      <c r="I7" s="31">
        <f>VLOOKUP(Calculs!B6*12,Calculs!B6:D1205,3)</f>
        <v>17894.378907739996</v>
      </c>
    </row>
    <row r="8" spans="2:10" ht="24.6" customHeight="1" thickBot="1" x14ac:dyDescent="0.35">
      <c r="B8" s="13" t="s">
        <v>27</v>
      </c>
      <c r="C8" s="14">
        <v>1000</v>
      </c>
      <c r="D8" s="12" t="s">
        <v>3</v>
      </c>
      <c r="F8" s="30">
        <v>2028</v>
      </c>
      <c r="G8" s="31">
        <f>VLOOKUP(Calculs!B7*12,Calculs!B7:C1206,2)</f>
        <v>19000</v>
      </c>
      <c r="H8" s="31">
        <f t="shared" si="0"/>
        <v>3882.0745749352136</v>
      </c>
      <c r="I8" s="31">
        <f>VLOOKUP(Calculs!B7*12,Calculs!B7:D1206,3)</f>
        <v>22882.074574935214</v>
      </c>
    </row>
    <row r="9" spans="2:10" ht="24.6" customHeight="1" thickBot="1" x14ac:dyDescent="0.3">
      <c r="C9" s="15"/>
      <c r="F9" s="30">
        <v>2029</v>
      </c>
      <c r="G9" s="31">
        <f>VLOOKUP(Calculs!B8*12,Calculs!B8:C1207,2)</f>
        <v>22600</v>
      </c>
      <c r="H9" s="31">
        <f t="shared" si="0"/>
        <v>5618.9089388340981</v>
      </c>
      <c r="I9" s="31">
        <f>VLOOKUP(Calculs!B8*12,Calculs!B8:D1207,3)</f>
        <v>28218.908938834098</v>
      </c>
    </row>
    <row r="10" spans="2:10" ht="24.6" customHeight="1" thickBot="1" x14ac:dyDescent="0.35">
      <c r="B10" s="13" t="s">
        <v>4</v>
      </c>
      <c r="C10" s="14">
        <v>300</v>
      </c>
      <c r="D10" s="12" t="s">
        <v>20</v>
      </c>
      <c r="F10" s="30">
        <v>2030</v>
      </c>
      <c r="G10" s="31">
        <f>VLOOKUP(Calculs!B9*12,Calculs!B9:C1208,2)</f>
        <v>26200</v>
      </c>
      <c r="H10" s="31">
        <f t="shared" si="0"/>
        <v>7729.3217082058982</v>
      </c>
      <c r="I10" s="31">
        <f>VLOOKUP(Calculs!B9*12,Calculs!B9:D1208,3)</f>
        <v>33929.321708205898</v>
      </c>
    </row>
    <row r="11" spans="2:10" ht="24.6" customHeight="1" thickBot="1" x14ac:dyDescent="0.3">
      <c r="C11" s="15"/>
      <c r="F11" s="30">
        <v>2031</v>
      </c>
      <c r="G11" s="31">
        <f>VLOOKUP(Calculs!B10*12,Calculs!B10:C1209,2)</f>
        <v>29800</v>
      </c>
      <c r="H11" s="31">
        <f t="shared" si="0"/>
        <v>10239.463371433725</v>
      </c>
      <c r="I11" s="31">
        <f>VLOOKUP(Calculs!B10*12,Calculs!B10:D1209,3)</f>
        <v>40039.463371433725</v>
      </c>
    </row>
    <row r="12" spans="2:10" ht="24.6" customHeight="1" thickBot="1" x14ac:dyDescent="0.35">
      <c r="B12" s="13" t="s">
        <v>5</v>
      </c>
      <c r="C12" s="14">
        <v>7</v>
      </c>
      <c r="D12" s="12" t="s">
        <v>6</v>
      </c>
      <c r="F12" s="30">
        <v>2032</v>
      </c>
      <c r="G12" s="31">
        <f>VLOOKUP(Calculs!B11*12,Calculs!B11:C1210,2)</f>
        <v>33400</v>
      </c>
      <c r="H12" s="31">
        <f t="shared" si="0"/>
        <v>13177.314951087508</v>
      </c>
      <c r="I12" s="31">
        <f>VLOOKUP(Calculs!B11*12,Calculs!B11:D1210,3)</f>
        <v>46577.314951087508</v>
      </c>
    </row>
    <row r="13" spans="2:10" ht="24" customHeight="1" thickBot="1" x14ac:dyDescent="0.3">
      <c r="F13" s="30">
        <v>2033</v>
      </c>
      <c r="G13" s="31">
        <f>VLOOKUP(Calculs!B12*12,Calculs!B12:C1211,2)</f>
        <v>37000</v>
      </c>
      <c r="H13" s="31">
        <f t="shared" si="0"/>
        <v>16572.816141317053</v>
      </c>
      <c r="I13" s="31">
        <f>VLOOKUP(Calculs!B12*12,Calculs!B12:D1211,3)</f>
        <v>53572.816141317053</v>
      </c>
    </row>
    <row r="14" spans="2:10" ht="24.6" customHeight="1" thickBot="1" x14ac:dyDescent="0.35">
      <c r="B14" s="13" t="s">
        <v>7</v>
      </c>
      <c r="C14" s="33">
        <v>30</v>
      </c>
      <c r="D14" s="12" t="s">
        <v>8</v>
      </c>
      <c r="F14" s="30">
        <v>2034</v>
      </c>
      <c r="G14" s="31">
        <f>VLOOKUP(Calculs!B13*12,Calculs!B13:C1212,2)</f>
        <v>40600</v>
      </c>
      <c r="H14" s="31">
        <f t="shared" si="0"/>
        <v>20458.002414862662</v>
      </c>
      <c r="I14" s="31">
        <f>VLOOKUP(Calculs!B13*12,Calculs!B13:D1212,3)</f>
        <v>61058.002414862662</v>
      </c>
    </row>
    <row r="15" spans="2:10" ht="24.6" customHeight="1" x14ac:dyDescent="0.3">
      <c r="B15" s="6"/>
      <c r="C15" s="6"/>
      <c r="D15" s="6"/>
      <c r="F15" s="30">
        <v>2035</v>
      </c>
      <c r="G15" s="31">
        <f>VLOOKUP(Calculs!B14*12,Calculs!B14:C1213,2)</f>
        <v>44200</v>
      </c>
      <c r="H15" s="31">
        <f t="shared" si="0"/>
        <v>24867.15172755644</v>
      </c>
      <c r="I15" s="31">
        <f>VLOOKUP(Calculs!B14*12,Calculs!B14:D1213,3)</f>
        <v>69067.15172755644</v>
      </c>
    </row>
    <row r="16" spans="2:10" ht="24.6" customHeight="1" x14ac:dyDescent="0.25">
      <c r="F16" s="30">
        <v>2036</v>
      </c>
      <c r="G16" s="31">
        <f>VLOOKUP(Calculs!B15*12,Calculs!B15:C1214,2)</f>
        <v>47800</v>
      </c>
      <c r="H16" s="31">
        <f t="shared" si="0"/>
        <v>29836.941492138823</v>
      </c>
      <c r="I16" s="31">
        <f>VLOOKUP(Calculs!B15*12,Calculs!B15:D1214,3)</f>
        <v>77636.941492138823</v>
      </c>
    </row>
    <row r="17" spans="2:9" ht="24.6" customHeight="1" x14ac:dyDescent="0.3">
      <c r="B17" s="36" t="s">
        <v>21</v>
      </c>
      <c r="C17" s="36"/>
      <c r="D17" s="36"/>
      <c r="F17" s="30">
        <v>2037</v>
      </c>
      <c r="G17" s="31">
        <f>VLOOKUP(Calculs!B16*12,Calculs!B16:C1215,2)</f>
        <v>51400</v>
      </c>
      <c r="H17" s="31">
        <f t="shared" si="0"/>
        <v>35406.616540241972</v>
      </c>
      <c r="I17" s="31">
        <f>VLOOKUP(Calculs!B16*12,Calculs!B16:D1215,3)</f>
        <v>86806.616540241972</v>
      </c>
    </row>
    <row r="18" spans="2:9" ht="24.6" customHeight="1" x14ac:dyDescent="0.25">
      <c r="F18" s="30">
        <v>2038</v>
      </c>
      <c r="G18" s="31">
        <f>VLOOKUP(Calculs!B17*12,Calculs!B17:C1216,2)</f>
        <v>55000</v>
      </c>
      <c r="H18" s="31">
        <f t="shared" si="0"/>
        <v>41618.168841712308</v>
      </c>
      <c r="I18" s="31">
        <f>VLOOKUP(Calculs!B17*12,Calculs!B17:D1216,3)</f>
        <v>96618.168841712308</v>
      </c>
    </row>
    <row r="19" spans="2:9" ht="24.6" customHeight="1" x14ac:dyDescent="0.3">
      <c r="B19" s="16" t="s">
        <v>2</v>
      </c>
      <c r="C19" s="17">
        <f>Calculs!D1202</f>
        <v>360431.71254144015</v>
      </c>
      <c r="D19" s="18" t="s">
        <v>3</v>
      </c>
      <c r="F19" s="30">
        <v>2039</v>
      </c>
      <c r="G19" s="31">
        <f>VLOOKUP(Calculs!B18*12,Calculs!B18:C1217,2)</f>
        <v>58600</v>
      </c>
      <c r="H19" s="31">
        <f t="shared" si="0"/>
        <v>48516.529804285557</v>
      </c>
      <c r="I19" s="31">
        <f>VLOOKUP(Calculs!B18*12,Calculs!B18:D1217,3)</f>
        <v>107116.52980428556</v>
      </c>
    </row>
    <row r="20" spans="2:9" ht="24.6" customHeight="1" x14ac:dyDescent="0.25">
      <c r="F20" s="30">
        <v>2040</v>
      </c>
      <c r="G20" s="31">
        <f>VLOOKUP(Calculs!B19*12,Calculs!B19:C1218,2)</f>
        <v>62200</v>
      </c>
      <c r="H20" s="31">
        <f t="shared" si="0"/>
        <v>56149.776034238967</v>
      </c>
      <c r="I20" s="31">
        <f>VLOOKUP(Calculs!B19*12,Calculs!B19:D1218,3)</f>
        <v>118349.77603423897</v>
      </c>
    </row>
    <row r="21" spans="2:9" ht="24.6" customHeight="1" x14ac:dyDescent="0.3">
      <c r="B21" s="16" t="s">
        <v>9</v>
      </c>
      <c r="C21" s="17">
        <f>C19-C23</f>
        <v>251431.71254144015</v>
      </c>
      <c r="D21" s="18" t="s">
        <v>3</v>
      </c>
      <c r="F21" s="30">
        <v>2041</v>
      </c>
      <c r="G21" s="31">
        <f>VLOOKUP(Calculs!B20*12,Calculs!B20:C1219,2)</f>
        <v>65800</v>
      </c>
      <c r="H21" s="31">
        <f t="shared" si="0"/>
        <v>64569.3495002891</v>
      </c>
      <c r="I21" s="31">
        <f>VLOOKUP(Calculs!B20*12,Calculs!B20:D1219,3)</f>
        <v>130369.3495002891</v>
      </c>
    </row>
    <row r="22" spans="2:9" ht="24.6" customHeight="1" x14ac:dyDescent="0.25">
      <c r="F22" s="30">
        <v>2042</v>
      </c>
      <c r="G22" s="31">
        <f>VLOOKUP(Calculs!B21*12,Calculs!B21:C1220,2)</f>
        <v>69400</v>
      </c>
      <c r="H22" s="31">
        <f t="shared" si="0"/>
        <v>73830.293108962738</v>
      </c>
      <c r="I22" s="31">
        <f>VLOOKUP(Calculs!B21*12,Calculs!B21:D1220,3)</f>
        <v>143230.29310896274</v>
      </c>
    </row>
    <row r="23" spans="2:9" ht="20.25" x14ac:dyDescent="0.3">
      <c r="B23" s="16" t="s">
        <v>10</v>
      </c>
      <c r="C23" s="17">
        <f>Calculs!C1202</f>
        <v>109000</v>
      </c>
      <c r="D23" s="18" t="s">
        <v>3</v>
      </c>
      <c r="F23" s="30">
        <v>2043</v>
      </c>
      <c r="G23" s="31">
        <f>VLOOKUP(Calculs!B22*12,Calculs!B22:C1221,2)</f>
        <v>73000</v>
      </c>
      <c r="H23" s="31">
        <f t="shared" si="0"/>
        <v>83991.502770243533</v>
      </c>
      <c r="I23" s="31">
        <f>VLOOKUP(Calculs!B22*12,Calculs!B22:D1221,3)</f>
        <v>156991.50277024353</v>
      </c>
    </row>
    <row r="24" spans="2:9" ht="24.6" customHeight="1" x14ac:dyDescent="0.25">
      <c r="F24" s="30">
        <v>2044</v>
      </c>
      <c r="G24" s="31">
        <f>VLOOKUP(Calculs!B23*12,Calculs!B23:C1222,2)</f>
        <v>76600</v>
      </c>
      <c r="H24" s="31">
        <f t="shared" si="0"/>
        <v>95115.997107813921</v>
      </c>
      <c r="I24" s="31">
        <f>VLOOKUP(Calculs!B23*12,Calculs!B23:D1222,3)</f>
        <v>171715.99710781392</v>
      </c>
    </row>
    <row r="25" spans="2:9" ht="24.6" customHeight="1" x14ac:dyDescent="0.3">
      <c r="B25" s="16" t="s">
        <v>11</v>
      </c>
      <c r="C25" s="17">
        <f>C23/C19*100</f>
        <v>30.241512110971051</v>
      </c>
      <c r="D25" s="18" t="s">
        <v>6</v>
      </c>
      <c r="F25" s="30">
        <v>2045</v>
      </c>
      <c r="G25" s="31">
        <f>VLOOKUP(Calculs!B24*12,Calculs!B24:C1223,2)</f>
        <v>80200</v>
      </c>
      <c r="H25" s="31">
        <f t="shared" si="0"/>
        <v>107271.20604901432</v>
      </c>
      <c r="I25" s="31">
        <f>VLOOKUP(Calculs!B24*12,Calculs!B24:D1223,3)</f>
        <v>187471.20604901432</v>
      </c>
    </row>
    <row r="26" spans="2:9" ht="24.6" customHeight="1" x14ac:dyDescent="0.25">
      <c r="F26" s="30">
        <v>2046</v>
      </c>
      <c r="G26" s="31">
        <f>VLOOKUP(Calculs!B25*12,Calculs!B25:C1224,2)</f>
        <v>83800</v>
      </c>
      <c r="H26" s="31">
        <f t="shared" si="0"/>
        <v>120529.27961609868</v>
      </c>
      <c r="I26" s="31">
        <f>VLOOKUP(Calculs!B25*12,Calculs!B25:D1224,3)</f>
        <v>204329.27961609868</v>
      </c>
    </row>
    <row r="27" spans="2:9" ht="24.6" customHeight="1" x14ac:dyDescent="0.3">
      <c r="B27" s="16" t="s">
        <v>12</v>
      </c>
      <c r="C27" s="17">
        <f>C21/C19*100</f>
        <v>69.758487889028942</v>
      </c>
      <c r="D27" s="18" t="s">
        <v>6</v>
      </c>
      <c r="F27" s="30">
        <v>2047</v>
      </c>
      <c r="G27" s="31">
        <f>VLOOKUP(Calculs!B26*12,Calculs!B26:C1225,2)</f>
        <v>87400</v>
      </c>
      <c r="H27" s="31">
        <f t="shared" si="0"/>
        <v>134967.41833287899</v>
      </c>
      <c r="I27" s="31">
        <f>VLOOKUP(Calculs!B26*12,Calculs!B26:D1225,3)</f>
        <v>222367.41833287899</v>
      </c>
    </row>
    <row r="28" spans="2:9" ht="24.6" customHeight="1" x14ac:dyDescent="0.25">
      <c r="F28" s="30">
        <v>2048</v>
      </c>
      <c r="G28" s="31">
        <f>VLOOKUP(Calculs!B27*12,Calculs!B27:C1226,2)</f>
        <v>91000</v>
      </c>
      <c r="H28" s="31">
        <f t="shared" si="0"/>
        <v>150668.22675983395</v>
      </c>
      <c r="I28" s="31">
        <f>VLOOKUP(Calculs!B27*12,Calculs!B27:D1226,3)</f>
        <v>241668.22675983395</v>
      </c>
    </row>
    <row r="29" spans="2:9" ht="24.6" customHeight="1" x14ac:dyDescent="0.25">
      <c r="F29" s="30">
        <v>2049</v>
      </c>
      <c r="G29" s="31">
        <f>VLOOKUP(Calculs!B28*12,Calculs!B28:C1227,2)</f>
        <v>94600</v>
      </c>
      <c r="H29" s="31">
        <f t="shared" si="0"/>
        <v>167720.09177667572</v>
      </c>
      <c r="I29" s="31">
        <f>VLOOKUP(Calculs!B28*12,Calculs!B28:D1227,3)</f>
        <v>262320.09177667572</v>
      </c>
    </row>
    <row r="30" spans="2:9" ht="24.6" customHeight="1" x14ac:dyDescent="0.25">
      <c r="F30" s="30">
        <v>2050</v>
      </c>
      <c r="G30" s="31">
        <f>VLOOKUP(Calculs!B29*12,Calculs!B29:C1228,2)</f>
        <v>98200</v>
      </c>
      <c r="H30" s="31">
        <f t="shared" si="0"/>
        <v>186217.58734469651</v>
      </c>
      <c r="I30" s="31">
        <f>VLOOKUP(Calculs!B29*12,Calculs!B29:D1228,3)</f>
        <v>284417.58734469651</v>
      </c>
    </row>
    <row r="31" spans="2:9" ht="24.6" customHeight="1" x14ac:dyDescent="0.3">
      <c r="B31" s="37" t="s">
        <v>21</v>
      </c>
      <c r="C31" s="37"/>
      <c r="D31" s="37"/>
      <c r="F31" s="30">
        <v>2051</v>
      </c>
      <c r="G31" s="31">
        <f>VLOOKUP(Calculs!B30*12,Calculs!B30:C1229,2)</f>
        <v>101800</v>
      </c>
      <c r="H31" s="31">
        <f t="shared" si="0"/>
        <v>206261.90760247858</v>
      </c>
      <c r="I31" s="31">
        <f>VLOOKUP(Calculs!B30*12,Calculs!B30:D1229,3)</f>
        <v>308061.90760247858</v>
      </c>
    </row>
    <row r="32" spans="2:9" ht="24.6" customHeight="1" x14ac:dyDescent="0.25">
      <c r="F32" s="30">
        <v>2052</v>
      </c>
      <c r="G32" s="31">
        <f>VLOOKUP(Calculs!B31*12,Calculs!B31:C1230,2)</f>
        <v>105400</v>
      </c>
      <c r="H32" s="31">
        <f t="shared" si="0"/>
        <v>227961.3302783054</v>
      </c>
      <c r="I32" s="31">
        <f>VLOOKUP(Calculs!B31*12,Calculs!B31:D1230,3)</f>
        <v>333361.3302783054</v>
      </c>
    </row>
    <row r="33" spans="2:9" ht="24.6" customHeight="1" x14ac:dyDescent="0.3">
      <c r="B33" s="16" t="s">
        <v>23</v>
      </c>
      <c r="C33" s="19">
        <f>C23+C21*(1-0.3)</f>
        <v>285002.19877900812</v>
      </c>
      <c r="D33" s="18" t="s">
        <v>3</v>
      </c>
      <c r="F33" s="30">
        <v>2053</v>
      </c>
      <c r="G33" s="31">
        <f>VLOOKUP(Calculs!B32*12,Calculs!B32:C1231,2)</f>
        <v>109000</v>
      </c>
      <c r="H33" s="31">
        <f t="shared" si="0"/>
        <v>251431.71254144015</v>
      </c>
      <c r="I33" s="31">
        <f>VLOOKUP(Calculs!B32*12,Calculs!B32:D1231,3)</f>
        <v>360431.71254144015</v>
      </c>
    </row>
    <row r="34" spans="2:9" ht="24.6" customHeight="1" x14ac:dyDescent="0.25">
      <c r="B34" s="20" t="s">
        <v>22</v>
      </c>
      <c r="C34" s="21">
        <f>C21*0.3</f>
        <v>75429.513762432049</v>
      </c>
      <c r="D34" s="22" t="s">
        <v>3</v>
      </c>
      <c r="F34" s="30">
        <v>2054</v>
      </c>
      <c r="G34" s="31">
        <f>VLOOKUP(Calculs!B33*12,Calculs!B33:C1232,2)</f>
        <v>109000</v>
      </c>
      <c r="H34" s="31">
        <f t="shared" si="0"/>
        <v>251431.71254144015</v>
      </c>
      <c r="I34" s="31">
        <f>VLOOKUP(Calculs!B33*12,Calculs!B33:D1232,3)</f>
        <v>360431.71254144015</v>
      </c>
    </row>
    <row r="35" spans="2:9" ht="24.6" customHeight="1" x14ac:dyDescent="0.25">
      <c r="F35" s="30">
        <v>2055</v>
      </c>
      <c r="G35" s="31">
        <f>VLOOKUP(Calculs!B34*12,Calculs!B34:C1233,2)</f>
        <v>109000</v>
      </c>
      <c r="H35" s="31">
        <f t="shared" si="0"/>
        <v>251431.71254144015</v>
      </c>
      <c r="I35" s="31">
        <f>VLOOKUP(Calculs!B34*12,Calculs!B34:D1233,3)</f>
        <v>360431.71254144015</v>
      </c>
    </row>
    <row r="36" spans="2:9" ht="20.25" x14ac:dyDescent="0.3">
      <c r="B36" s="16" t="s">
        <v>13</v>
      </c>
      <c r="C36" s="19">
        <f>C23+C21*(1-0.172)</f>
        <v>317185.45798431244</v>
      </c>
      <c r="D36" s="18" t="s">
        <v>3</v>
      </c>
      <c r="F36" s="30">
        <v>2056</v>
      </c>
      <c r="G36" s="31">
        <f>VLOOKUP(Calculs!B35*12,Calculs!B35:C1234,2)</f>
        <v>109000</v>
      </c>
      <c r="H36" s="31">
        <f t="shared" si="0"/>
        <v>251431.71254144015</v>
      </c>
      <c r="I36" s="31">
        <f>VLOOKUP(Calculs!B35*12,Calculs!B35:D1234,3)</f>
        <v>360431.71254144015</v>
      </c>
    </row>
    <row r="37" spans="2:9" ht="24.6" customHeight="1" x14ac:dyDescent="0.25">
      <c r="B37" s="20" t="s">
        <v>22</v>
      </c>
      <c r="C37" s="21">
        <f>C21*0.172</f>
        <v>43246.254557127701</v>
      </c>
      <c r="D37" s="22" t="s">
        <v>3</v>
      </c>
      <c r="F37" s="30">
        <v>2057</v>
      </c>
      <c r="G37" s="31">
        <f>VLOOKUP(Calculs!B36*12,Calculs!B36:C1235,2)</f>
        <v>109000</v>
      </c>
      <c r="H37" s="31">
        <f t="shared" si="0"/>
        <v>251431.71254144015</v>
      </c>
      <c r="I37" s="31">
        <f>VLOOKUP(Calculs!B36*12,Calculs!B36:D1235,3)</f>
        <v>360431.71254144015</v>
      </c>
    </row>
    <row r="38" spans="2:9" ht="24.6" customHeight="1" x14ac:dyDescent="0.3">
      <c r="B38" s="10"/>
      <c r="C38" s="23"/>
      <c r="D38" s="11"/>
      <c r="F38" s="30">
        <v>2058</v>
      </c>
      <c r="G38" s="31">
        <f>VLOOKUP(Calculs!B37*12,Calculs!B37:C1236,2)</f>
        <v>109000</v>
      </c>
      <c r="H38" s="31">
        <f t="shared" si="0"/>
        <v>251431.71254144015</v>
      </c>
      <c r="I38" s="31">
        <f>VLOOKUP(Calculs!B37*12,Calculs!B37:D1236,3)</f>
        <v>360431.71254144015</v>
      </c>
    </row>
    <row r="39" spans="2:9" ht="24.6" customHeight="1" x14ac:dyDescent="0.3">
      <c r="B39" s="16" t="s">
        <v>14</v>
      </c>
      <c r="C39" s="19">
        <f>C23+C21*(1-0.3)</f>
        <v>285002.19877900812</v>
      </c>
      <c r="D39" s="18" t="s">
        <v>3</v>
      </c>
      <c r="F39" s="30">
        <v>2059</v>
      </c>
      <c r="G39" s="31">
        <f>VLOOKUP(Calculs!B38*12,Calculs!B38:C1237,2)</f>
        <v>109000</v>
      </c>
      <c r="H39" s="31">
        <f t="shared" si="0"/>
        <v>251431.71254144015</v>
      </c>
      <c r="I39" s="31">
        <f>VLOOKUP(Calculs!B38*12,Calculs!B38:D1237,3)</f>
        <v>360431.71254144015</v>
      </c>
    </row>
    <row r="40" spans="2:9" ht="24.6" customHeight="1" x14ac:dyDescent="0.25">
      <c r="B40" s="20" t="s">
        <v>22</v>
      </c>
      <c r="C40" s="21">
        <f>C21*0.3</f>
        <v>75429.513762432049</v>
      </c>
      <c r="D40" s="22" t="s">
        <v>3</v>
      </c>
      <c r="F40" s="30">
        <v>2060</v>
      </c>
      <c r="G40" s="31">
        <f>VLOOKUP(Calculs!B39*12,Calculs!B39:C1238,2)</f>
        <v>109000</v>
      </c>
      <c r="H40" s="31">
        <f t="shared" si="0"/>
        <v>251431.71254144015</v>
      </c>
      <c r="I40" s="31">
        <f>VLOOKUP(Calculs!B39*12,Calculs!B39:D1238,3)</f>
        <v>360431.71254144015</v>
      </c>
    </row>
    <row r="41" spans="2:9" ht="24.6" customHeight="1" x14ac:dyDescent="0.25">
      <c r="C41" s="24"/>
      <c r="F41" s="30">
        <v>2061</v>
      </c>
      <c r="G41" s="31">
        <f>VLOOKUP(Calculs!B40*12,Calculs!B40:C1239,2)</f>
        <v>109000</v>
      </c>
      <c r="H41" s="31">
        <f t="shared" si="0"/>
        <v>251431.71254144015</v>
      </c>
      <c r="I41" s="31">
        <f>VLOOKUP(Calculs!B40*12,Calculs!B40:D1239,3)</f>
        <v>360431.71254144015</v>
      </c>
    </row>
    <row r="42" spans="2:9" ht="24.6" customHeight="1" x14ac:dyDescent="0.3">
      <c r="B42" s="25" t="s">
        <v>24</v>
      </c>
      <c r="C42" s="19">
        <f>C36-C39</f>
        <v>32183.259205304319</v>
      </c>
      <c r="D42" s="18" t="s">
        <v>3</v>
      </c>
      <c r="F42" s="30">
        <v>2062</v>
      </c>
      <c r="G42" s="31">
        <f>VLOOKUP(Calculs!B41*12,Calculs!B41:C1240,2)</f>
        <v>109000</v>
      </c>
      <c r="H42" s="31">
        <f t="shared" si="0"/>
        <v>251431.71254144015</v>
      </c>
      <c r="I42" s="31">
        <f>VLOOKUP(Calculs!B41*12,Calculs!B41:D1240,3)</f>
        <v>360431.71254144015</v>
      </c>
    </row>
    <row r="43" spans="2:9" ht="24.6" customHeight="1" x14ac:dyDescent="0.25">
      <c r="B43"/>
      <c r="C43"/>
      <c r="F43" s="30">
        <v>2063</v>
      </c>
      <c r="G43" s="31">
        <f>VLOOKUP(Calculs!B42*12,Calculs!B42:C1241,2)</f>
        <v>109000</v>
      </c>
      <c r="H43" s="31">
        <f t="shared" si="0"/>
        <v>251431.71254144015</v>
      </c>
      <c r="I43" s="31">
        <f>VLOOKUP(Calculs!B42*12,Calculs!B42:D1241,3)</f>
        <v>360431.71254144015</v>
      </c>
    </row>
    <row r="44" spans="2:9" ht="24.6" customHeight="1" x14ac:dyDescent="0.25">
      <c r="B44"/>
      <c r="C44"/>
      <c r="D44"/>
      <c r="F44" s="30">
        <v>2064</v>
      </c>
      <c r="G44" s="31">
        <f>VLOOKUP(Calculs!B43*12,Calculs!B43:C1242,2)</f>
        <v>109000</v>
      </c>
      <c r="H44" s="31">
        <f t="shared" si="0"/>
        <v>251431.71254144015</v>
      </c>
      <c r="I44" s="31">
        <f>VLOOKUP(Calculs!B43*12,Calculs!B43:D1242,3)</f>
        <v>360431.71254144015</v>
      </c>
    </row>
    <row r="45" spans="2:9" ht="24.6" customHeight="1" x14ac:dyDescent="0.25">
      <c r="B45"/>
      <c r="C45"/>
      <c r="D45"/>
      <c r="F45" s="30">
        <v>2065</v>
      </c>
      <c r="G45" s="31">
        <f>VLOOKUP(Calculs!B44*12,Calculs!B44:C1243,2)</f>
        <v>109000</v>
      </c>
      <c r="H45" s="31">
        <f t="shared" si="0"/>
        <v>251431.71254144015</v>
      </c>
      <c r="I45" s="31">
        <f>VLOOKUP(Calculs!B44*12,Calculs!B44:D1243,3)</f>
        <v>360431.71254144015</v>
      </c>
    </row>
    <row r="46" spans="2:9" ht="24.6" customHeight="1" x14ac:dyDescent="0.25">
      <c r="B46"/>
      <c r="C46"/>
      <c r="D46"/>
      <c r="F46" s="30">
        <v>2066</v>
      </c>
      <c r="G46" s="31">
        <f>VLOOKUP(Calculs!B45*12,Calculs!B45:C1244,2)</f>
        <v>109000</v>
      </c>
      <c r="H46" s="31">
        <f t="shared" si="0"/>
        <v>251431.71254144015</v>
      </c>
      <c r="I46" s="31">
        <f>VLOOKUP(Calculs!B45*12,Calculs!B45:D1244,3)</f>
        <v>360431.71254144015</v>
      </c>
    </row>
    <row r="47" spans="2:9" ht="24.6" customHeight="1" x14ac:dyDescent="0.25">
      <c r="B47"/>
      <c r="C47"/>
      <c r="D47"/>
      <c r="F47" s="30">
        <v>2067</v>
      </c>
      <c r="G47" s="31">
        <f>VLOOKUP(Calculs!B46*12,Calculs!B46:C1245,2)</f>
        <v>109000</v>
      </c>
      <c r="H47" s="31">
        <f t="shared" si="0"/>
        <v>251431.71254144015</v>
      </c>
      <c r="I47" s="31">
        <f>VLOOKUP(Calculs!B46*12,Calculs!B46:D1245,3)</f>
        <v>360431.71254144015</v>
      </c>
    </row>
    <row r="48" spans="2:9" ht="24.6" customHeight="1" x14ac:dyDescent="0.25">
      <c r="B48"/>
      <c r="C48"/>
      <c r="D48"/>
      <c r="F48" s="30">
        <v>2068</v>
      </c>
      <c r="G48" s="31">
        <f>VLOOKUP(Calculs!B47*12,Calculs!B47:C1246,2)</f>
        <v>109000</v>
      </c>
      <c r="H48" s="31">
        <f t="shared" si="0"/>
        <v>251431.71254144015</v>
      </c>
      <c r="I48" s="31">
        <f>VLOOKUP(Calculs!B47*12,Calculs!B47:D1246,3)</f>
        <v>360431.71254144015</v>
      </c>
    </row>
    <row r="49" spans="2:9" ht="24.6" customHeight="1" x14ac:dyDescent="0.25">
      <c r="F49" s="30">
        <v>2069</v>
      </c>
      <c r="G49" s="31">
        <f>VLOOKUP(Calculs!B48*12,Calculs!B48:C1247,2)</f>
        <v>109000</v>
      </c>
      <c r="H49" s="31">
        <f t="shared" si="0"/>
        <v>251431.71254144015</v>
      </c>
      <c r="I49" s="31">
        <f>VLOOKUP(Calculs!B48*12,Calculs!B48:D1247,3)</f>
        <v>360431.71254144015</v>
      </c>
    </row>
    <row r="50" spans="2:9" ht="24.6" customHeight="1" x14ac:dyDescent="0.25">
      <c r="F50" s="30">
        <v>2070</v>
      </c>
      <c r="G50" s="31">
        <f>VLOOKUP(Calculs!B49*12,Calculs!B49:C1248,2)</f>
        <v>109000</v>
      </c>
      <c r="H50" s="31">
        <f t="shared" si="0"/>
        <v>251431.71254144015</v>
      </c>
      <c r="I50" s="31">
        <f>VLOOKUP(Calculs!B49*12,Calculs!B49:D1248,3)</f>
        <v>360431.71254144015</v>
      </c>
    </row>
    <row r="51" spans="2:9" ht="24.6" customHeight="1" x14ac:dyDescent="0.25">
      <c r="F51" s="30">
        <v>2071</v>
      </c>
      <c r="G51" s="31">
        <f>VLOOKUP(Calculs!B50*12,Calculs!B50:C1249,2)</f>
        <v>109000</v>
      </c>
      <c r="H51" s="31">
        <f t="shared" si="0"/>
        <v>251431.71254144015</v>
      </c>
      <c r="I51" s="31">
        <f>VLOOKUP(Calculs!B50*12,Calculs!B50:D1249,3)</f>
        <v>360431.71254144015</v>
      </c>
    </row>
    <row r="52" spans="2:9" ht="24.6" customHeight="1" x14ac:dyDescent="0.25">
      <c r="F52" s="30">
        <v>2072</v>
      </c>
      <c r="G52" s="31">
        <f>VLOOKUP(Calculs!B51*12,Calculs!B51:C1250,2)</f>
        <v>109000</v>
      </c>
      <c r="H52" s="31">
        <f t="shared" si="0"/>
        <v>251431.71254144015</v>
      </c>
      <c r="I52" s="31">
        <f>VLOOKUP(Calculs!B51*12,Calculs!B51:D1250,3)</f>
        <v>360431.71254144015</v>
      </c>
    </row>
    <row r="53" spans="2:9" ht="24.6" customHeight="1" x14ac:dyDescent="0.25">
      <c r="F53" s="30">
        <v>2073</v>
      </c>
      <c r="G53" s="31">
        <f>VLOOKUP(Calculs!B52*12,Calculs!B52:C1251,2)</f>
        <v>109000</v>
      </c>
      <c r="H53" s="31">
        <f t="shared" si="0"/>
        <v>251431.71254144015</v>
      </c>
      <c r="I53" s="31">
        <f>VLOOKUP(Calculs!B52*12,Calculs!B52:D1251,3)</f>
        <v>360431.71254144015</v>
      </c>
    </row>
    <row r="54" spans="2:9" ht="24.6" customHeight="1" x14ac:dyDescent="0.25">
      <c r="F54" s="30">
        <v>2074</v>
      </c>
      <c r="G54" s="31">
        <f>VLOOKUP(Calculs!B53*12,Calculs!B53:C1252,2)</f>
        <v>109000</v>
      </c>
      <c r="H54" s="31">
        <f t="shared" si="0"/>
        <v>251431.71254144015</v>
      </c>
      <c r="I54" s="31">
        <f>VLOOKUP(Calculs!B53*12,Calculs!B53:D1252,3)</f>
        <v>360431.71254144015</v>
      </c>
    </row>
    <row r="55" spans="2:9" ht="24.6" customHeight="1" x14ac:dyDescent="0.25">
      <c r="F55" s="30">
        <v>2075</v>
      </c>
      <c r="G55" s="31">
        <f>VLOOKUP(Calculs!B54*12,Calculs!B54:C1253,2)</f>
        <v>109000</v>
      </c>
      <c r="H55" s="31">
        <f t="shared" si="0"/>
        <v>251431.71254144015</v>
      </c>
      <c r="I55" s="31">
        <f>VLOOKUP(Calculs!B54*12,Calculs!B54:D1253,3)</f>
        <v>360431.71254144015</v>
      </c>
    </row>
    <row r="56" spans="2:9" ht="24.6" customHeight="1" x14ac:dyDescent="0.25">
      <c r="B56"/>
      <c r="C56"/>
      <c r="D56"/>
      <c r="F56" s="30">
        <v>2076</v>
      </c>
      <c r="G56" s="31">
        <f>VLOOKUP(Calculs!B55*12,Calculs!B55:C1254,2)</f>
        <v>109000</v>
      </c>
      <c r="H56" s="31">
        <f t="shared" si="0"/>
        <v>251431.71254144015</v>
      </c>
      <c r="I56" s="31">
        <f>VLOOKUP(Calculs!B55*12,Calculs!B55:D1254,3)</f>
        <v>360431.71254144015</v>
      </c>
    </row>
    <row r="57" spans="2:9" ht="24.6" customHeight="1" x14ac:dyDescent="0.25">
      <c r="B57"/>
      <c r="C57"/>
      <c r="D57"/>
      <c r="F57" s="30">
        <v>2077</v>
      </c>
      <c r="G57" s="31">
        <f>VLOOKUP(Calculs!B56*12,Calculs!B56:C1255,2)</f>
        <v>109000</v>
      </c>
      <c r="H57" s="31">
        <f t="shared" si="0"/>
        <v>251431.71254144015</v>
      </c>
      <c r="I57" s="31">
        <f>VLOOKUP(Calculs!B56*12,Calculs!B56:D1255,3)</f>
        <v>360431.71254144015</v>
      </c>
    </row>
    <row r="58" spans="2:9" ht="24.6" customHeight="1" x14ac:dyDescent="0.25">
      <c r="B58"/>
      <c r="C58"/>
      <c r="D58"/>
      <c r="F58" s="30">
        <v>2078</v>
      </c>
      <c r="G58" s="31">
        <f>VLOOKUP(Calculs!B57*12,Calculs!B57:C1256,2)</f>
        <v>109000</v>
      </c>
      <c r="H58" s="31">
        <f t="shared" si="0"/>
        <v>251431.71254144015</v>
      </c>
      <c r="I58" s="31">
        <f>VLOOKUP(Calculs!B57*12,Calculs!B57:D1256,3)</f>
        <v>360431.71254144015</v>
      </c>
    </row>
    <row r="59" spans="2:9" ht="24.6" customHeight="1" x14ac:dyDescent="0.25">
      <c r="B59"/>
      <c r="C59"/>
      <c r="D59"/>
      <c r="E59" s="9"/>
      <c r="F59" s="30">
        <v>2079</v>
      </c>
      <c r="G59" s="31">
        <f>VLOOKUP(Calculs!B58*12,Calculs!B58:C1257,2)</f>
        <v>109000</v>
      </c>
      <c r="H59" s="31">
        <f t="shared" si="0"/>
        <v>251431.71254144015</v>
      </c>
      <c r="I59" s="31">
        <f>VLOOKUP(Calculs!B58*12,Calculs!B58:D1257,3)</f>
        <v>360431.71254144015</v>
      </c>
    </row>
    <row r="60" spans="2:9" ht="24.6" customHeight="1" x14ac:dyDescent="0.25">
      <c r="B60"/>
      <c r="C60"/>
      <c r="D60"/>
      <c r="E60" s="9"/>
      <c r="F60" s="30">
        <v>2080</v>
      </c>
      <c r="G60" s="31">
        <f>VLOOKUP(Calculs!B59*12,Calculs!B59:C1258,2)</f>
        <v>109000</v>
      </c>
      <c r="H60" s="31">
        <f t="shared" si="0"/>
        <v>251431.71254144015</v>
      </c>
      <c r="I60" s="31">
        <f>VLOOKUP(Calculs!B59*12,Calculs!B59:D1258,3)</f>
        <v>360431.71254144015</v>
      </c>
    </row>
    <row r="61" spans="2:9" ht="24.6" customHeight="1" x14ac:dyDescent="0.25">
      <c r="B61"/>
      <c r="C61"/>
      <c r="D61"/>
      <c r="E61" s="9"/>
      <c r="F61" s="30">
        <v>2081</v>
      </c>
      <c r="G61" s="31">
        <f>VLOOKUP(Calculs!B60*12,Calculs!B60:C1259,2)</f>
        <v>109000</v>
      </c>
      <c r="H61" s="31">
        <f t="shared" si="0"/>
        <v>251431.71254144015</v>
      </c>
      <c r="I61" s="31">
        <f>VLOOKUP(Calculs!B60*12,Calculs!B60:D1259,3)</f>
        <v>360431.71254144015</v>
      </c>
    </row>
    <row r="62" spans="2:9" ht="24.6" customHeight="1" x14ac:dyDescent="0.25">
      <c r="B62"/>
      <c r="C62"/>
      <c r="D62"/>
      <c r="E62" s="9"/>
      <c r="F62" s="30">
        <v>2082</v>
      </c>
      <c r="G62" s="31">
        <f>VLOOKUP(Calculs!B61*12,Calculs!B61:C1260,2)</f>
        <v>109000</v>
      </c>
      <c r="H62" s="31">
        <f t="shared" si="0"/>
        <v>251431.71254144015</v>
      </c>
      <c r="I62" s="31">
        <f>VLOOKUP(Calculs!B61*12,Calculs!B61:D1260,3)</f>
        <v>360431.71254144015</v>
      </c>
    </row>
    <row r="63" spans="2:9" ht="24.6" customHeight="1" x14ac:dyDescent="0.25">
      <c r="B63"/>
      <c r="C63"/>
      <c r="D63"/>
      <c r="E63" s="9"/>
      <c r="F63" s="30">
        <v>2083</v>
      </c>
      <c r="G63" s="31">
        <f>VLOOKUP(Calculs!B62*12,Calculs!B62:C1261,2)</f>
        <v>109000</v>
      </c>
      <c r="H63" s="31">
        <f t="shared" si="0"/>
        <v>251431.71254144015</v>
      </c>
      <c r="I63" s="31">
        <f>VLOOKUP(Calculs!B62*12,Calculs!B62:D1261,3)</f>
        <v>360431.71254144015</v>
      </c>
    </row>
    <row r="64" spans="2:9" ht="24.6" customHeight="1" x14ac:dyDescent="0.25">
      <c r="B64"/>
      <c r="C64"/>
      <c r="D64"/>
      <c r="E64" s="9"/>
      <c r="F64" s="30">
        <v>2084</v>
      </c>
      <c r="G64" s="31">
        <f>VLOOKUP(Calculs!B63*12,Calculs!B63:C1262,2)</f>
        <v>109000</v>
      </c>
      <c r="H64" s="31">
        <f t="shared" si="0"/>
        <v>251431.71254144015</v>
      </c>
      <c r="I64" s="31">
        <f>VLOOKUP(Calculs!B63*12,Calculs!B63:D1262,3)</f>
        <v>360431.71254144015</v>
      </c>
    </row>
    <row r="65" spans="3:9" ht="24.6" customHeight="1" x14ac:dyDescent="0.25">
      <c r="C65" s="7"/>
      <c r="D65" s="8"/>
      <c r="E65" s="9"/>
      <c r="F65" s="30">
        <v>2085</v>
      </c>
      <c r="G65" s="31">
        <f>VLOOKUP(Calculs!B64*12,Calculs!B64:C1263,2)</f>
        <v>109000</v>
      </c>
      <c r="H65" s="31">
        <f t="shared" si="0"/>
        <v>251431.71254144015</v>
      </c>
      <c r="I65" s="31">
        <f>VLOOKUP(Calculs!B64*12,Calculs!B64:D1263,3)</f>
        <v>360431.71254144015</v>
      </c>
    </row>
    <row r="66" spans="3:9" ht="24.6" customHeight="1" x14ac:dyDescent="0.25">
      <c r="C66" s="7"/>
      <c r="D66" s="8"/>
      <c r="E66" s="9"/>
      <c r="F66" s="30">
        <v>2086</v>
      </c>
      <c r="G66" s="31">
        <f>VLOOKUP(Calculs!B65*12,Calculs!B65:C1264,2)</f>
        <v>109000</v>
      </c>
      <c r="H66" s="31">
        <f t="shared" si="0"/>
        <v>251431.71254144015</v>
      </c>
      <c r="I66" s="31">
        <f>VLOOKUP(Calculs!B65*12,Calculs!B65:D1264,3)</f>
        <v>360431.71254144015</v>
      </c>
    </row>
    <row r="67" spans="3:9" ht="24.6" customHeight="1" x14ac:dyDescent="0.25">
      <c r="C67" s="7"/>
      <c r="D67" s="8"/>
      <c r="E67" s="9"/>
      <c r="F67" s="30">
        <v>2087</v>
      </c>
      <c r="G67" s="31">
        <f>VLOOKUP(Calculs!B66*12,Calculs!B66:C1265,2)</f>
        <v>109000</v>
      </c>
      <c r="H67" s="31">
        <f t="shared" si="0"/>
        <v>251431.71254144015</v>
      </c>
      <c r="I67" s="31">
        <f>VLOOKUP(Calculs!B66*12,Calculs!B66:D1265,3)</f>
        <v>360431.71254144015</v>
      </c>
    </row>
    <row r="68" spans="3:9" ht="24.6" customHeight="1" x14ac:dyDescent="0.25">
      <c r="C68" s="7"/>
      <c r="D68" s="8"/>
      <c r="E68" s="9"/>
      <c r="F68" s="30">
        <v>2088</v>
      </c>
      <c r="G68" s="31">
        <f>VLOOKUP(Calculs!B67*12,Calculs!B67:C1266,2)</f>
        <v>109000</v>
      </c>
      <c r="H68" s="31">
        <f t="shared" si="0"/>
        <v>251431.71254144015</v>
      </c>
      <c r="I68" s="31">
        <f>VLOOKUP(Calculs!B67*12,Calculs!B67:D1266,3)</f>
        <v>360431.71254144015</v>
      </c>
    </row>
    <row r="69" spans="3:9" ht="24.6" customHeight="1" x14ac:dyDescent="0.25">
      <c r="C69" s="7"/>
      <c r="D69" s="8"/>
      <c r="E69" s="9"/>
      <c r="F69" s="30">
        <v>2089</v>
      </c>
      <c r="G69" s="31">
        <f>VLOOKUP(Calculs!B68*12,Calculs!B68:C1267,2)</f>
        <v>109000</v>
      </c>
      <c r="H69" s="31">
        <f t="shared" ref="H69:H103" si="1">IF(I69="","",I69-G69)</f>
        <v>251431.71254144015</v>
      </c>
      <c r="I69" s="31">
        <f>VLOOKUP(Calculs!B68*12,Calculs!B68:D1267,3)</f>
        <v>360431.71254144015</v>
      </c>
    </row>
    <row r="70" spans="3:9" ht="24.6" customHeight="1" x14ac:dyDescent="0.25">
      <c r="C70" s="7"/>
      <c r="D70" s="8"/>
      <c r="E70" s="9"/>
      <c r="F70" s="30">
        <v>2090</v>
      </c>
      <c r="G70" s="31">
        <f>VLOOKUP(Calculs!B69*12,Calculs!B69:C1268,2)</f>
        <v>109000</v>
      </c>
      <c r="H70" s="31">
        <f t="shared" si="1"/>
        <v>251431.71254144015</v>
      </c>
      <c r="I70" s="31">
        <f>VLOOKUP(Calculs!B69*12,Calculs!B69:D1268,3)</f>
        <v>360431.71254144015</v>
      </c>
    </row>
    <row r="71" spans="3:9" ht="24.6" customHeight="1" x14ac:dyDescent="0.25">
      <c r="C71" s="7"/>
      <c r="D71" s="8"/>
      <c r="E71" s="9"/>
      <c r="F71" s="30">
        <v>2091</v>
      </c>
      <c r="G71" s="31">
        <f>VLOOKUP(Calculs!B70*12,Calculs!B70:C1269,2)</f>
        <v>109000</v>
      </c>
      <c r="H71" s="31">
        <f t="shared" si="1"/>
        <v>251431.71254144015</v>
      </c>
      <c r="I71" s="31">
        <f>VLOOKUP(Calculs!B70*12,Calculs!B70:D1269,3)</f>
        <v>360431.71254144015</v>
      </c>
    </row>
    <row r="72" spans="3:9" ht="24.6" customHeight="1" x14ac:dyDescent="0.25">
      <c r="C72" s="7"/>
      <c r="D72" s="8"/>
      <c r="E72" s="9"/>
      <c r="F72" s="30">
        <v>2092</v>
      </c>
      <c r="G72" s="31">
        <f>VLOOKUP(Calculs!B71*12,Calculs!B71:C1270,2)</f>
        <v>109000</v>
      </c>
      <c r="H72" s="31">
        <f t="shared" si="1"/>
        <v>251431.71254144015</v>
      </c>
      <c r="I72" s="31">
        <f>VLOOKUP(Calculs!B71*12,Calculs!B71:D1270,3)</f>
        <v>360431.71254144015</v>
      </c>
    </row>
    <row r="73" spans="3:9" ht="24.6" customHeight="1" x14ac:dyDescent="0.25">
      <c r="C73" s="7"/>
      <c r="D73" s="8"/>
      <c r="E73" s="9"/>
      <c r="F73" s="30">
        <v>2093</v>
      </c>
      <c r="G73" s="31">
        <f>VLOOKUP(Calculs!B72*12,Calculs!B72:C1271,2)</f>
        <v>109000</v>
      </c>
      <c r="H73" s="31">
        <f t="shared" si="1"/>
        <v>251431.71254144015</v>
      </c>
      <c r="I73" s="31">
        <f>VLOOKUP(Calculs!B72*12,Calculs!B72:D1271,3)</f>
        <v>360431.71254144015</v>
      </c>
    </row>
    <row r="74" spans="3:9" ht="24.6" customHeight="1" x14ac:dyDescent="0.25">
      <c r="C74" s="7"/>
      <c r="D74" s="8"/>
      <c r="E74" s="9"/>
      <c r="F74" s="30">
        <v>2094</v>
      </c>
      <c r="G74" s="31">
        <f>VLOOKUP(Calculs!B73*12,Calculs!B73:C1272,2)</f>
        <v>109000</v>
      </c>
      <c r="H74" s="31">
        <f t="shared" si="1"/>
        <v>251431.71254144015</v>
      </c>
      <c r="I74" s="31">
        <f>VLOOKUP(Calculs!B73*12,Calculs!B73:D1272,3)</f>
        <v>360431.71254144015</v>
      </c>
    </row>
    <row r="75" spans="3:9" ht="24.6" customHeight="1" x14ac:dyDescent="0.25">
      <c r="C75" s="7"/>
      <c r="D75" s="8"/>
      <c r="E75" s="9"/>
      <c r="F75" s="30">
        <v>2095</v>
      </c>
      <c r="G75" s="31">
        <f>VLOOKUP(Calculs!B74*12,Calculs!B74:C1273,2)</f>
        <v>109000</v>
      </c>
      <c r="H75" s="31">
        <f t="shared" si="1"/>
        <v>251431.71254144015</v>
      </c>
      <c r="I75" s="31">
        <f>VLOOKUP(Calculs!B74*12,Calculs!B74:D1273,3)</f>
        <v>360431.71254144015</v>
      </c>
    </row>
    <row r="76" spans="3:9" ht="24.6" customHeight="1" x14ac:dyDescent="0.25">
      <c r="C76" s="7"/>
      <c r="D76" s="8"/>
      <c r="E76" s="9"/>
      <c r="F76" s="30">
        <v>2096</v>
      </c>
      <c r="G76" s="31">
        <f>VLOOKUP(Calculs!B75*12,Calculs!B75:C1274,2)</f>
        <v>109000</v>
      </c>
      <c r="H76" s="31">
        <f t="shared" si="1"/>
        <v>251431.71254144015</v>
      </c>
      <c r="I76" s="31">
        <f>VLOOKUP(Calculs!B75*12,Calculs!B75:D1274,3)</f>
        <v>360431.71254144015</v>
      </c>
    </row>
    <row r="77" spans="3:9" ht="24.6" customHeight="1" x14ac:dyDescent="0.25">
      <c r="C77" s="7"/>
      <c r="D77" s="8"/>
      <c r="E77" s="9"/>
      <c r="F77" s="30">
        <v>2097</v>
      </c>
      <c r="G77" s="31">
        <f>VLOOKUP(Calculs!B76*12,Calculs!B76:C1275,2)</f>
        <v>109000</v>
      </c>
      <c r="H77" s="31">
        <f t="shared" si="1"/>
        <v>251431.71254144015</v>
      </c>
      <c r="I77" s="31">
        <f>VLOOKUP(Calculs!B76*12,Calculs!B76:D1275,3)</f>
        <v>360431.71254144015</v>
      </c>
    </row>
    <row r="78" spans="3:9" ht="24.6" customHeight="1" x14ac:dyDescent="0.25">
      <c r="C78" s="7"/>
      <c r="D78" s="8"/>
      <c r="E78" s="9"/>
      <c r="F78" s="30">
        <v>2098</v>
      </c>
      <c r="G78" s="31">
        <f>VLOOKUP(Calculs!B77*12,Calculs!B77:C1276,2)</f>
        <v>109000</v>
      </c>
      <c r="H78" s="31">
        <f t="shared" si="1"/>
        <v>251431.71254144015</v>
      </c>
      <c r="I78" s="31">
        <f>VLOOKUP(Calculs!B77*12,Calculs!B77:D1276,3)</f>
        <v>360431.71254144015</v>
      </c>
    </row>
    <row r="79" spans="3:9" ht="24.6" customHeight="1" x14ac:dyDescent="0.25">
      <c r="C79" s="7"/>
      <c r="D79" s="8"/>
      <c r="E79" s="9"/>
      <c r="F79" s="30">
        <v>2099</v>
      </c>
      <c r="G79" s="31">
        <f>VLOOKUP(Calculs!B78*12,Calculs!B78:C1277,2)</f>
        <v>109000</v>
      </c>
      <c r="H79" s="31">
        <f t="shared" si="1"/>
        <v>251431.71254144015</v>
      </c>
      <c r="I79" s="31">
        <f>VLOOKUP(Calculs!B78*12,Calculs!B78:D1277,3)</f>
        <v>360431.71254144015</v>
      </c>
    </row>
    <row r="80" spans="3:9" ht="24.6" customHeight="1" x14ac:dyDescent="0.25">
      <c r="C80" s="7"/>
      <c r="D80" s="8"/>
      <c r="E80" s="9"/>
      <c r="F80" s="30">
        <v>2100</v>
      </c>
      <c r="G80" s="31">
        <f>VLOOKUP(Calculs!B79*12,Calculs!B79:C1278,2)</f>
        <v>109000</v>
      </c>
      <c r="H80" s="31">
        <f t="shared" si="1"/>
        <v>251431.71254144015</v>
      </c>
      <c r="I80" s="31">
        <f>VLOOKUP(Calculs!B79*12,Calculs!B79:D1278,3)</f>
        <v>360431.71254144015</v>
      </c>
    </row>
    <row r="81" spans="3:9" ht="24.6" customHeight="1" x14ac:dyDescent="0.25">
      <c r="C81" s="7"/>
      <c r="D81" s="8"/>
      <c r="E81" s="9"/>
      <c r="F81" s="30">
        <v>2101</v>
      </c>
      <c r="G81" s="31">
        <f>VLOOKUP(Calculs!B80*12,Calculs!B80:C1279,2)</f>
        <v>109000</v>
      </c>
      <c r="H81" s="31">
        <f t="shared" si="1"/>
        <v>251431.71254144015</v>
      </c>
      <c r="I81" s="31">
        <f>VLOOKUP(Calculs!B80*12,Calculs!B80:D1279,3)</f>
        <v>360431.71254144015</v>
      </c>
    </row>
    <row r="82" spans="3:9" ht="24.6" customHeight="1" x14ac:dyDescent="0.25">
      <c r="C82" s="7"/>
      <c r="D82" s="8"/>
      <c r="E82" s="9"/>
      <c r="F82" s="30">
        <v>2102</v>
      </c>
      <c r="G82" s="31">
        <f>VLOOKUP(Calculs!B81*12,Calculs!B81:C1280,2)</f>
        <v>109000</v>
      </c>
      <c r="H82" s="31">
        <f t="shared" si="1"/>
        <v>251431.71254144015</v>
      </c>
      <c r="I82" s="31">
        <f>VLOOKUP(Calculs!B81*12,Calculs!B81:D1280,3)</f>
        <v>360431.71254144015</v>
      </c>
    </row>
    <row r="83" spans="3:9" ht="24.6" customHeight="1" x14ac:dyDescent="0.25">
      <c r="C83" s="7"/>
      <c r="D83" s="8"/>
      <c r="E83" s="9"/>
      <c r="F83" s="30">
        <v>2103</v>
      </c>
      <c r="G83" s="31">
        <f>VLOOKUP(Calculs!B82*12,Calculs!B82:C1281,2)</f>
        <v>109000</v>
      </c>
      <c r="H83" s="31">
        <f t="shared" si="1"/>
        <v>251431.71254144015</v>
      </c>
      <c r="I83" s="31">
        <f>VLOOKUP(Calculs!B82*12,Calculs!B82:D1281,3)</f>
        <v>360431.71254144015</v>
      </c>
    </row>
    <row r="84" spans="3:9" ht="24.6" customHeight="1" x14ac:dyDescent="0.25">
      <c r="C84" s="7"/>
      <c r="D84" s="8"/>
      <c r="E84" s="9"/>
      <c r="F84" s="30">
        <v>2104</v>
      </c>
      <c r="G84" s="31">
        <f>VLOOKUP(Calculs!B83*12,Calculs!B83:C1282,2)</f>
        <v>109000</v>
      </c>
      <c r="H84" s="31">
        <f t="shared" si="1"/>
        <v>251431.71254144015</v>
      </c>
      <c r="I84" s="31">
        <f>VLOOKUP(Calculs!B83*12,Calculs!B83:D1282,3)</f>
        <v>360431.71254144015</v>
      </c>
    </row>
    <row r="85" spans="3:9" ht="24.6" customHeight="1" x14ac:dyDescent="0.25">
      <c r="C85" s="7"/>
      <c r="D85" s="8"/>
      <c r="E85" s="9"/>
      <c r="F85" s="30">
        <v>2105</v>
      </c>
      <c r="G85" s="31">
        <f>VLOOKUP(Calculs!B84*12,Calculs!B84:C1283,2)</f>
        <v>109000</v>
      </c>
      <c r="H85" s="31">
        <f t="shared" si="1"/>
        <v>251431.71254144015</v>
      </c>
      <c r="I85" s="31">
        <f>VLOOKUP(Calculs!B84*12,Calculs!B84:D1283,3)</f>
        <v>360431.71254144015</v>
      </c>
    </row>
    <row r="86" spans="3:9" ht="24.6" customHeight="1" x14ac:dyDescent="0.25">
      <c r="C86" s="7"/>
      <c r="D86" s="8"/>
      <c r="E86" s="9"/>
      <c r="F86" s="30">
        <v>2106</v>
      </c>
      <c r="G86" s="31">
        <f>VLOOKUP(Calculs!B85*12,Calculs!B85:C1284,2)</f>
        <v>109000</v>
      </c>
      <c r="H86" s="31">
        <f t="shared" si="1"/>
        <v>251431.71254144015</v>
      </c>
      <c r="I86" s="31">
        <f>VLOOKUP(Calculs!B85*12,Calculs!B85:D1284,3)</f>
        <v>360431.71254144015</v>
      </c>
    </row>
    <row r="87" spans="3:9" ht="24.6" customHeight="1" x14ac:dyDescent="0.25">
      <c r="C87" s="7"/>
      <c r="D87" s="8"/>
      <c r="E87" s="9"/>
      <c r="F87" s="30">
        <v>2107</v>
      </c>
      <c r="G87" s="31">
        <f>VLOOKUP(Calculs!B86*12,Calculs!B86:C1285,2)</f>
        <v>109000</v>
      </c>
      <c r="H87" s="31">
        <f t="shared" si="1"/>
        <v>251431.71254144015</v>
      </c>
      <c r="I87" s="31">
        <f>VLOOKUP(Calculs!B86*12,Calculs!B86:D1285,3)</f>
        <v>360431.71254144015</v>
      </c>
    </row>
    <row r="88" spans="3:9" ht="24.6" customHeight="1" x14ac:dyDescent="0.25">
      <c r="C88" s="7"/>
      <c r="D88" s="8"/>
      <c r="E88" s="9"/>
      <c r="F88" s="30">
        <v>2108</v>
      </c>
      <c r="G88" s="31">
        <f>VLOOKUP(Calculs!B87*12,Calculs!B87:C1286,2)</f>
        <v>109000</v>
      </c>
      <c r="H88" s="31">
        <f t="shared" si="1"/>
        <v>251431.71254144015</v>
      </c>
      <c r="I88" s="31">
        <f>VLOOKUP(Calculs!B87*12,Calculs!B87:D1286,3)</f>
        <v>360431.71254144015</v>
      </c>
    </row>
    <row r="89" spans="3:9" ht="24.6" customHeight="1" x14ac:dyDescent="0.25">
      <c r="C89" s="7"/>
      <c r="D89" s="8"/>
      <c r="E89" s="9"/>
      <c r="F89" s="30">
        <v>2109</v>
      </c>
      <c r="G89" s="31">
        <f>VLOOKUP(Calculs!B88*12,Calculs!B88:C1287,2)</f>
        <v>109000</v>
      </c>
      <c r="H89" s="31">
        <f t="shared" si="1"/>
        <v>251431.71254144015</v>
      </c>
      <c r="I89" s="31">
        <f>VLOOKUP(Calculs!B88*12,Calculs!B88:D1287,3)</f>
        <v>360431.71254144015</v>
      </c>
    </row>
    <row r="90" spans="3:9" ht="24.6" customHeight="1" x14ac:dyDescent="0.25">
      <c r="C90" s="7"/>
      <c r="D90" s="8"/>
      <c r="E90" s="9"/>
      <c r="F90" s="30">
        <v>2110</v>
      </c>
      <c r="G90" s="31">
        <f>VLOOKUP(Calculs!B89*12,Calculs!B89:C1288,2)</f>
        <v>109000</v>
      </c>
      <c r="H90" s="31">
        <f t="shared" si="1"/>
        <v>251431.71254144015</v>
      </c>
      <c r="I90" s="31">
        <f>VLOOKUP(Calculs!B89*12,Calculs!B89:D1288,3)</f>
        <v>360431.71254144015</v>
      </c>
    </row>
    <row r="91" spans="3:9" ht="24.6" customHeight="1" x14ac:dyDescent="0.25">
      <c r="C91" s="7"/>
      <c r="D91" s="8"/>
      <c r="E91" s="9"/>
      <c r="F91" s="30">
        <v>2111</v>
      </c>
      <c r="G91" s="31">
        <f>VLOOKUP(Calculs!B90*12,Calculs!B90:C1289,2)</f>
        <v>109000</v>
      </c>
      <c r="H91" s="31">
        <f t="shared" si="1"/>
        <v>251431.71254144015</v>
      </c>
      <c r="I91" s="31">
        <f>VLOOKUP(Calculs!B90*12,Calculs!B90:D1289,3)</f>
        <v>360431.71254144015</v>
      </c>
    </row>
    <row r="92" spans="3:9" ht="24.6" customHeight="1" x14ac:dyDescent="0.25">
      <c r="C92" s="7"/>
      <c r="D92" s="8"/>
      <c r="E92" s="9"/>
      <c r="F92" s="30">
        <v>2112</v>
      </c>
      <c r="G92" s="31">
        <f>VLOOKUP(Calculs!B91*12,Calculs!B91:C1290,2)</f>
        <v>109000</v>
      </c>
      <c r="H92" s="31">
        <f t="shared" si="1"/>
        <v>251431.71254144015</v>
      </c>
      <c r="I92" s="31">
        <f>VLOOKUP(Calculs!B91*12,Calculs!B91:D1290,3)</f>
        <v>360431.71254144015</v>
      </c>
    </row>
    <row r="93" spans="3:9" ht="24.6" customHeight="1" x14ac:dyDescent="0.25">
      <c r="C93" s="7"/>
      <c r="D93" s="8"/>
      <c r="E93" s="9"/>
      <c r="F93" s="30">
        <v>2113</v>
      </c>
      <c r="G93" s="31">
        <f>VLOOKUP(Calculs!B92*12,Calculs!B92:C1291,2)</f>
        <v>109000</v>
      </c>
      <c r="H93" s="31">
        <f t="shared" si="1"/>
        <v>251431.71254144015</v>
      </c>
      <c r="I93" s="31">
        <f>VLOOKUP(Calculs!B92*12,Calculs!B92:D1291,3)</f>
        <v>360431.71254144015</v>
      </c>
    </row>
    <row r="94" spans="3:9" ht="24.6" customHeight="1" x14ac:dyDescent="0.25">
      <c r="C94" s="7"/>
      <c r="D94" s="8"/>
      <c r="E94" s="9"/>
      <c r="F94" s="30">
        <v>2114</v>
      </c>
      <c r="G94" s="31">
        <f>VLOOKUP(Calculs!B93*12,Calculs!B93:C1292,2)</f>
        <v>109000</v>
      </c>
      <c r="H94" s="31">
        <f t="shared" si="1"/>
        <v>251431.71254144015</v>
      </c>
      <c r="I94" s="31">
        <f>VLOOKUP(Calculs!B93*12,Calculs!B93:D1292,3)</f>
        <v>360431.71254144015</v>
      </c>
    </row>
    <row r="95" spans="3:9" ht="24.6" customHeight="1" x14ac:dyDescent="0.25">
      <c r="C95" s="7"/>
      <c r="D95" s="8"/>
      <c r="E95" s="9"/>
      <c r="F95" s="30">
        <v>2115</v>
      </c>
      <c r="G95" s="31">
        <f>VLOOKUP(Calculs!B94*12,Calculs!B94:C1293,2)</f>
        <v>109000</v>
      </c>
      <c r="H95" s="31">
        <f t="shared" si="1"/>
        <v>251431.71254144015</v>
      </c>
      <c r="I95" s="31">
        <f>VLOOKUP(Calculs!B94*12,Calculs!B94:D1293,3)</f>
        <v>360431.71254144015</v>
      </c>
    </row>
    <row r="96" spans="3:9" ht="24.6" customHeight="1" x14ac:dyDescent="0.25">
      <c r="C96" s="7"/>
      <c r="D96" s="8"/>
      <c r="E96" s="9"/>
      <c r="F96" s="30">
        <v>2116</v>
      </c>
      <c r="G96" s="31">
        <f>VLOOKUP(Calculs!B95*12,Calculs!B95:C1294,2)</f>
        <v>109000</v>
      </c>
      <c r="H96" s="31">
        <f t="shared" si="1"/>
        <v>251431.71254144015</v>
      </c>
      <c r="I96" s="31">
        <f>VLOOKUP(Calculs!B95*12,Calculs!B95:D1294,3)</f>
        <v>360431.71254144015</v>
      </c>
    </row>
    <row r="97" spans="3:9" ht="24.6" customHeight="1" x14ac:dyDescent="0.25">
      <c r="C97" s="7"/>
      <c r="D97" s="8"/>
      <c r="E97" s="9"/>
      <c r="F97" s="30">
        <v>2117</v>
      </c>
      <c r="G97" s="31">
        <f>VLOOKUP(Calculs!B96*12,Calculs!B96:C1295,2)</f>
        <v>109000</v>
      </c>
      <c r="H97" s="31">
        <f t="shared" si="1"/>
        <v>251431.71254144015</v>
      </c>
      <c r="I97" s="31">
        <f>VLOOKUP(Calculs!B96*12,Calculs!B96:D1295,3)</f>
        <v>360431.71254144015</v>
      </c>
    </row>
    <row r="98" spans="3:9" ht="24.6" customHeight="1" x14ac:dyDescent="0.25">
      <c r="C98" s="7"/>
      <c r="D98" s="8"/>
      <c r="E98" s="9"/>
      <c r="F98" s="30">
        <v>2118</v>
      </c>
      <c r="G98" s="31">
        <f>VLOOKUP(Calculs!B97*12,Calculs!B97:C1296,2)</f>
        <v>109000</v>
      </c>
      <c r="H98" s="31">
        <f t="shared" si="1"/>
        <v>251431.71254144015</v>
      </c>
      <c r="I98" s="31">
        <f>VLOOKUP(Calculs!B97*12,Calculs!B97:D1296,3)</f>
        <v>360431.71254144015</v>
      </c>
    </row>
    <row r="99" spans="3:9" ht="24.6" customHeight="1" x14ac:dyDescent="0.25">
      <c r="C99" s="7"/>
      <c r="D99" s="8"/>
      <c r="E99" s="9"/>
      <c r="F99" s="30">
        <v>2119</v>
      </c>
      <c r="G99" s="31">
        <f>VLOOKUP(Calculs!B98*12,Calculs!B98:C1297,2)</f>
        <v>109000</v>
      </c>
      <c r="H99" s="31">
        <f t="shared" si="1"/>
        <v>251431.71254144015</v>
      </c>
      <c r="I99" s="31">
        <f>VLOOKUP(Calculs!B98*12,Calculs!B98:D1297,3)</f>
        <v>360431.71254144015</v>
      </c>
    </row>
    <row r="100" spans="3:9" ht="24.6" customHeight="1" x14ac:dyDescent="0.25">
      <c r="C100" s="7"/>
      <c r="D100" s="8"/>
      <c r="E100" s="9"/>
      <c r="F100" s="30">
        <v>2120</v>
      </c>
      <c r="G100" s="31">
        <f>VLOOKUP(Calculs!B99*12,Calculs!B99:C1298,2)</f>
        <v>109000</v>
      </c>
      <c r="H100" s="31">
        <f t="shared" si="1"/>
        <v>251431.71254144015</v>
      </c>
      <c r="I100" s="31">
        <f>VLOOKUP(Calculs!B99*12,Calculs!B99:D1298,3)</f>
        <v>360431.71254144015</v>
      </c>
    </row>
    <row r="101" spans="3:9" ht="24.6" customHeight="1" x14ac:dyDescent="0.25">
      <c r="C101" s="7"/>
      <c r="D101" s="8"/>
      <c r="E101" s="9"/>
      <c r="F101" s="30">
        <v>2121</v>
      </c>
      <c r="G101" s="31">
        <f>VLOOKUP(Calculs!B100*12,Calculs!B100:C1299,2)</f>
        <v>109000</v>
      </c>
      <c r="H101" s="31">
        <f t="shared" si="1"/>
        <v>251431.71254144015</v>
      </c>
      <c r="I101" s="31">
        <f>VLOOKUP(Calculs!B100*12,Calculs!B100:D1299,3)</f>
        <v>360431.71254144015</v>
      </c>
    </row>
    <row r="102" spans="3:9" ht="24.6" customHeight="1" x14ac:dyDescent="0.25">
      <c r="C102" s="7"/>
      <c r="D102" s="8"/>
      <c r="E102" s="9"/>
      <c r="F102" s="30">
        <v>2122</v>
      </c>
      <c r="G102" s="31">
        <f>VLOOKUP(Calculs!B101*12,Calculs!B101:C1300,2)</f>
        <v>109000</v>
      </c>
      <c r="H102" s="31">
        <f t="shared" si="1"/>
        <v>251431.71254144015</v>
      </c>
      <c r="I102" s="31">
        <f>VLOOKUP(Calculs!B101*12,Calculs!B101:D1300,3)</f>
        <v>360431.71254144015</v>
      </c>
    </row>
    <row r="103" spans="3:9" ht="24.6" customHeight="1" x14ac:dyDescent="0.25">
      <c r="C103" s="7"/>
      <c r="D103" s="8"/>
      <c r="E103" s="9"/>
      <c r="F103" s="30">
        <v>2123</v>
      </c>
      <c r="G103" s="31">
        <f>VLOOKUP(Calculs!B102*12,Calculs!B102:C1301,2)</f>
        <v>109000</v>
      </c>
      <c r="H103" s="31">
        <f t="shared" si="1"/>
        <v>251431.71254144015</v>
      </c>
      <c r="I103" s="31">
        <f>VLOOKUP(Calculs!B102*12,Calculs!B102:D1301,3)</f>
        <v>360431.71254144015</v>
      </c>
    </row>
    <row r="104" spans="3:9" ht="24.6" customHeight="1" x14ac:dyDescent="0.25">
      <c r="C104" s="7"/>
      <c r="D104" s="8"/>
      <c r="E104" s="9"/>
      <c r="F104" s="27" t="str">
        <f>IF(Calculs!B103&lt;'Intérêts Composés'!$C$14+1,Calculs!B103,"")</f>
        <v/>
      </c>
      <c r="G104" s="28" t="str">
        <f>IF(VLOOKUP(Calculs!B103*12,Calculs!B103:C1302,2)=VLOOKUP(Calculs!B102*12,Calculs!B103:C1302,2),"",VLOOKUP(Calculs!B103*12,Calculs!B103:C1302,2))</f>
        <v/>
      </c>
      <c r="H104" s="28"/>
      <c r="I104" s="28" t="str">
        <f>IF(VLOOKUP(Calculs!B103*12,Calculs!B103:D1302,3)=VLOOKUP(Calculs!B102*12,Calculs!B103:D1302,3),"",VLOOKUP(Calculs!B103*12,Calculs!B103:D1302,3))</f>
        <v/>
      </c>
    </row>
    <row r="105" spans="3:9" x14ac:dyDescent="0.25">
      <c r="C105" s="7"/>
      <c r="D105" s="8"/>
      <c r="E105" s="9"/>
      <c r="F105" s="28"/>
      <c r="G105" s="28"/>
      <c r="H105" s="28"/>
    </row>
    <row r="106" spans="3:9" x14ac:dyDescent="0.25">
      <c r="C106" s="7"/>
      <c r="D106" s="8"/>
      <c r="E106" s="9"/>
      <c r="F106" s="28"/>
      <c r="G106" s="28"/>
      <c r="H106" s="28"/>
    </row>
    <row r="107" spans="3:9" x14ac:dyDescent="0.25">
      <c r="C107" s="7"/>
      <c r="D107" s="8"/>
      <c r="E107" s="9"/>
      <c r="F107" s="28"/>
      <c r="G107" s="28"/>
      <c r="H107" s="28"/>
    </row>
    <row r="108" spans="3:9" x14ac:dyDescent="0.25">
      <c r="C108" s="7"/>
      <c r="D108" s="8"/>
      <c r="E108" s="9"/>
      <c r="F108" s="28"/>
      <c r="G108" s="28"/>
      <c r="H108" s="28"/>
    </row>
    <row r="109" spans="3:9" x14ac:dyDescent="0.25">
      <c r="C109" s="7"/>
      <c r="D109" s="8"/>
      <c r="E109" s="9"/>
      <c r="F109" s="28"/>
      <c r="G109" s="28"/>
      <c r="H109" s="28"/>
    </row>
    <row r="110" spans="3:9" x14ac:dyDescent="0.25">
      <c r="C110" s="7"/>
      <c r="D110" s="8"/>
      <c r="E110" s="9"/>
      <c r="F110" s="28"/>
      <c r="G110" s="28"/>
      <c r="H110" s="28"/>
    </row>
    <row r="111" spans="3:9" x14ac:dyDescent="0.25">
      <c r="C111" s="7"/>
      <c r="D111" s="8"/>
      <c r="E111" s="9"/>
      <c r="F111" s="28"/>
      <c r="G111" s="28"/>
      <c r="H111" s="28"/>
    </row>
    <row r="112" spans="3:9" x14ac:dyDescent="0.25">
      <c r="C112" s="7"/>
      <c r="D112" s="8"/>
      <c r="E112" s="9"/>
      <c r="F112" s="28"/>
      <c r="G112" s="28"/>
      <c r="H112" s="28"/>
    </row>
    <row r="113" spans="3:8" x14ac:dyDescent="0.25">
      <c r="C113" s="7"/>
      <c r="D113" s="8"/>
      <c r="E113" s="9"/>
      <c r="F113" s="28"/>
      <c r="G113" s="28"/>
      <c r="H113" s="28"/>
    </row>
    <row r="114" spans="3:8" x14ac:dyDescent="0.25">
      <c r="C114" s="7"/>
      <c r="D114" s="8"/>
      <c r="E114" s="9"/>
      <c r="F114" s="28"/>
      <c r="G114" s="28"/>
      <c r="H114" s="28"/>
    </row>
    <row r="115" spans="3:8" x14ac:dyDescent="0.25">
      <c r="C115" s="7"/>
      <c r="D115" s="8"/>
      <c r="E115" s="9"/>
      <c r="F115" s="28"/>
      <c r="G115" s="28"/>
      <c r="H115" s="28"/>
    </row>
    <row r="116" spans="3:8" x14ac:dyDescent="0.25">
      <c r="C116" s="7"/>
      <c r="D116" s="8"/>
      <c r="E116" s="9"/>
      <c r="F116" s="28"/>
      <c r="G116" s="28"/>
      <c r="H116" s="28"/>
    </row>
    <row r="117" spans="3:8" x14ac:dyDescent="0.25">
      <c r="C117" s="7"/>
      <c r="D117" s="8"/>
      <c r="E117" s="9"/>
      <c r="F117" s="28"/>
      <c r="G117" s="28"/>
      <c r="H117" s="28"/>
    </row>
    <row r="118" spans="3:8" x14ac:dyDescent="0.25">
      <c r="C118" s="7"/>
      <c r="D118" s="8"/>
      <c r="E118" s="9"/>
      <c r="F118" s="28"/>
      <c r="G118" s="28"/>
      <c r="H118" s="28"/>
    </row>
    <row r="119" spans="3:8" x14ac:dyDescent="0.25">
      <c r="C119" s="7"/>
      <c r="D119" s="8"/>
      <c r="E119" s="9"/>
      <c r="F119" s="28"/>
      <c r="G119" s="28"/>
      <c r="H119" s="28"/>
    </row>
    <row r="120" spans="3:8" x14ac:dyDescent="0.25">
      <c r="C120" s="7"/>
      <c r="D120" s="8"/>
      <c r="E120" s="9"/>
      <c r="F120" s="28"/>
      <c r="G120" s="28"/>
      <c r="H120" s="28"/>
    </row>
    <row r="121" spans="3:8" x14ac:dyDescent="0.25">
      <c r="C121" s="7"/>
      <c r="D121" s="8"/>
      <c r="E121" s="9"/>
      <c r="F121" s="28"/>
      <c r="G121" s="28"/>
      <c r="H121" s="28"/>
    </row>
    <row r="122" spans="3:8" x14ac:dyDescent="0.25">
      <c r="C122" s="7"/>
      <c r="D122" s="8"/>
      <c r="E122" s="9"/>
      <c r="F122" s="28"/>
      <c r="G122" s="28"/>
      <c r="H122" s="28"/>
    </row>
    <row r="123" spans="3:8" x14ac:dyDescent="0.25">
      <c r="C123" s="7"/>
      <c r="D123" s="8"/>
      <c r="E123" s="9"/>
      <c r="F123" s="28"/>
      <c r="G123" s="28"/>
      <c r="H123" s="28"/>
    </row>
    <row r="124" spans="3:8" x14ac:dyDescent="0.25">
      <c r="C124" s="7"/>
      <c r="D124" s="8"/>
      <c r="E124" s="9"/>
      <c r="F124" s="28"/>
      <c r="G124" s="28"/>
      <c r="H124" s="28"/>
    </row>
    <row r="125" spans="3:8" x14ac:dyDescent="0.25">
      <c r="C125" s="7"/>
      <c r="D125" s="8"/>
      <c r="E125" s="9"/>
      <c r="F125" s="28"/>
      <c r="G125" s="28"/>
      <c r="H125" s="28"/>
    </row>
    <row r="126" spans="3:8" x14ac:dyDescent="0.25">
      <c r="C126" s="7"/>
      <c r="D126" s="8"/>
      <c r="E126" s="9"/>
      <c r="F126" s="28"/>
      <c r="G126" s="28"/>
      <c r="H126" s="28"/>
    </row>
    <row r="127" spans="3:8" x14ac:dyDescent="0.25">
      <c r="C127" s="7"/>
      <c r="D127" s="8"/>
      <c r="E127" s="9"/>
      <c r="F127" s="28"/>
      <c r="G127" s="28"/>
      <c r="H127" s="28"/>
    </row>
    <row r="128" spans="3:8" x14ac:dyDescent="0.25">
      <c r="C128" s="7"/>
      <c r="D128" s="8"/>
      <c r="E128" s="9"/>
      <c r="F128" s="28"/>
      <c r="G128" s="28"/>
      <c r="H128" s="28"/>
    </row>
  </sheetData>
  <sheetProtection formatCells="0" formatColumns="0" formatRows="0" insertColumns="0" insertRows="0" insertHyperlinks="0" deleteColumns="0" deleteRows="0" sort="0" autoFilter="0" pivotTables="0"/>
  <protectedRanges>
    <protectedRange sqref="C8:C14" name="Plage1"/>
  </protectedRanges>
  <mergeCells count="5">
    <mergeCell ref="F2:I2"/>
    <mergeCell ref="B17:D17"/>
    <mergeCell ref="B31:D31"/>
    <mergeCell ref="B2:D3"/>
    <mergeCell ref="B6:D6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202"/>
  <sheetViews>
    <sheetView zoomScaleNormal="100" workbookViewId="0">
      <selection activeCell="N6" sqref="N6"/>
    </sheetView>
  </sheetViews>
  <sheetFormatPr baseColWidth="10" defaultColWidth="10.7109375" defaultRowHeight="15" x14ac:dyDescent="0.25"/>
  <cols>
    <col min="1" max="1" width="5.7109375" customWidth="1"/>
    <col min="2" max="2" width="5" customWidth="1"/>
    <col min="3" max="3" width="14.7109375" style="32" customWidth="1"/>
    <col min="4" max="4" width="13.5703125" style="32" customWidth="1"/>
    <col min="6" max="6" width="6.28515625" customWidth="1"/>
    <col min="7" max="7" width="7" customWidth="1"/>
    <col min="8" max="8" width="6.7109375" customWidth="1"/>
    <col min="9" max="9" width="13.5703125" style="32" customWidth="1"/>
    <col min="10" max="10" width="14.7109375" style="32" customWidth="1"/>
    <col min="11" max="11" width="16.28515625" style="32" customWidth="1"/>
  </cols>
  <sheetData>
    <row r="2" spans="1:11" x14ac:dyDescent="0.25">
      <c r="C2" s="32" t="s">
        <v>1</v>
      </c>
      <c r="D2" s="32" t="s">
        <v>2</v>
      </c>
      <c r="F2" t="s">
        <v>15</v>
      </c>
      <c r="G2" t="s">
        <v>16</v>
      </c>
      <c r="H2" t="s">
        <v>17</v>
      </c>
      <c r="I2" s="32" t="s">
        <v>2</v>
      </c>
      <c r="J2" s="32" t="s">
        <v>1</v>
      </c>
      <c r="K2" s="32" t="s">
        <v>9</v>
      </c>
    </row>
    <row r="3" spans="1:11" x14ac:dyDescent="0.25">
      <c r="A3" s="1" t="s">
        <v>16</v>
      </c>
      <c r="B3" s="2">
        <v>1</v>
      </c>
      <c r="C3" s="32">
        <f>IF('Intérêts Composés'!$C$14*12+1&gt;Calculs!B3,'Intérêts Composés'!$C$10*Calculs!B3+'Intérêts Composés'!$C$8)</f>
        <v>1300</v>
      </c>
      <c r="D3" s="32">
        <f>IF('Intérêts Composés'!$C$14*12+1&gt;Calculs!B3,C3*(1+'Intérêts Composés'!$C$12/100)^(1/12)^B3,D2)</f>
        <v>1307.3503890036268</v>
      </c>
      <c r="F3">
        <v>0</v>
      </c>
      <c r="G3">
        <v>0</v>
      </c>
      <c r="H3">
        <f t="shared" ref="H3:H34" si="0">G3/12</f>
        <v>0</v>
      </c>
      <c r="I3" s="32">
        <f>'Intérêts Composés'!C8</f>
        <v>1000</v>
      </c>
      <c r="J3" s="32">
        <f>'Intérêts Composés'!C8</f>
        <v>1000</v>
      </c>
      <c r="K3" s="32">
        <f t="shared" ref="K3:K34" si="1">I3-J3</f>
        <v>0</v>
      </c>
    </row>
    <row r="4" spans="1:11" x14ac:dyDescent="0.25">
      <c r="A4" s="1" t="s">
        <v>16</v>
      </c>
      <c r="B4" s="2">
        <v>2</v>
      </c>
      <c r="C4" s="32">
        <f>IF('Intérêts Composés'!$C$14*12+1&gt;Calculs!B4,'Intérêts Composés'!$C$10*Calculs!B4+'Intérêts Composés'!$C$8,C3)</f>
        <v>1600</v>
      </c>
      <c r="D4" s="32">
        <f>IF('Intérêts Composés'!$C$14*12+1&gt;Calculs!B4,(D3+'Intérêts Composés'!$C$10)*(1+'Intérêts Composés'!$C$12/100)^(1/12),D3)</f>
        <v>1616.4385817915556</v>
      </c>
      <c r="E4" s="3"/>
      <c r="F4">
        <v>1</v>
      </c>
      <c r="G4">
        <f>'Intérêts Composés'!$C$14*12/100*F4</f>
        <v>3.6</v>
      </c>
      <c r="H4">
        <f t="shared" si="0"/>
        <v>0.3</v>
      </c>
      <c r="I4" s="32">
        <f t="shared" ref="I4:I35" si="2">VLOOKUP(G4,B3:D1202,3)</f>
        <v>1927.2744041590379</v>
      </c>
      <c r="J4" s="32">
        <f t="shared" ref="J4:J35" si="3">VLOOKUP(G4,B3:D1202,2)</f>
        <v>1900</v>
      </c>
      <c r="K4" s="32">
        <f t="shared" si="1"/>
        <v>27.274404159037886</v>
      </c>
    </row>
    <row r="5" spans="1:11" x14ac:dyDescent="0.25">
      <c r="A5" s="1" t="s">
        <v>16</v>
      </c>
      <c r="B5" s="2">
        <v>3</v>
      </c>
      <c r="C5" s="32">
        <f>IF('Intérêts Composés'!$C$14*12+1&gt;Calculs!B5,'Intérêts Composés'!$C$10*Calculs!B5+'Intérêts Composés'!$C$8,C4)</f>
        <v>1900</v>
      </c>
      <c r="D5" s="32">
        <f>IF('Intérêts Composés'!$C$14*12+1&gt;Calculs!B5,(D4+'Intérêts Composés'!$C$10)*(1+'Intérêts Composés'!$C$12/100)^(1/12),D4)</f>
        <v>1927.2744041590379</v>
      </c>
      <c r="F5">
        <v>2</v>
      </c>
      <c r="G5">
        <f>'Intérêts Composés'!$C$14*12/100*F5</f>
        <v>7.2</v>
      </c>
      <c r="H5">
        <f t="shared" si="0"/>
        <v>0.6</v>
      </c>
      <c r="I5" s="32">
        <f t="shared" si="2"/>
        <v>3188.2924564152004</v>
      </c>
      <c r="J5" s="32">
        <f t="shared" si="3"/>
        <v>3100</v>
      </c>
      <c r="K5" s="32">
        <f t="shared" si="1"/>
        <v>88.292456415200377</v>
      </c>
    </row>
    <row r="6" spans="1:11" x14ac:dyDescent="0.25">
      <c r="A6" s="1" t="s">
        <v>16</v>
      </c>
      <c r="B6" s="2">
        <v>4</v>
      </c>
      <c r="C6" s="32">
        <f>IF('Intérêts Composés'!$C$14*12+1&gt;Calculs!B6,'Intérêts Composés'!$C$10*Calculs!B6+'Intérêts Composés'!$C$8,C5)</f>
        <v>2200</v>
      </c>
      <c r="D6" s="32">
        <f>IF('Intérêts Composés'!$C$14*12+1&gt;Calculs!B6,(D5+'Intérêts Composés'!$C$10)*(1+'Intérêts Composés'!$C$12/100)^(1/12),D5)</f>
        <v>2239.8677374577992</v>
      </c>
      <c r="F6">
        <v>3</v>
      </c>
      <c r="G6">
        <f>'Intérêts Composés'!$C$14*12/100*F6</f>
        <v>10.8</v>
      </c>
      <c r="H6">
        <f t="shared" si="0"/>
        <v>0.9</v>
      </c>
      <c r="I6" s="32">
        <f t="shared" si="2"/>
        <v>4152.8959021532728</v>
      </c>
      <c r="J6" s="32">
        <f t="shared" si="3"/>
        <v>4000</v>
      </c>
      <c r="K6" s="32">
        <f t="shared" si="1"/>
        <v>152.8959021532728</v>
      </c>
    </row>
    <row r="7" spans="1:11" x14ac:dyDescent="0.25">
      <c r="A7" s="1" t="s">
        <v>16</v>
      </c>
      <c r="B7" s="2">
        <v>5</v>
      </c>
      <c r="C7" s="32">
        <f>IF('Intérêts Composés'!$C$14*12+1&gt;Calculs!B7,'Intérêts Composés'!$C$10*Calculs!B7+'Intérêts Composés'!$C$8,C6)</f>
        <v>2500</v>
      </c>
      <c r="D7" s="32">
        <f>IF('Intérêts Composés'!$C$14*12+1&gt;Calculs!B7,(D6+'Intérêts Composés'!$C$10)*(1+'Intérêts Composés'!$C$12/100)^(1/12),D6)</f>
        <v>2554.2285189101658</v>
      </c>
      <c r="F7">
        <v>4</v>
      </c>
      <c r="G7">
        <f>'Intérêts Composés'!$C$14*12/100*F7</f>
        <v>14.4</v>
      </c>
      <c r="H7">
        <f t="shared" si="0"/>
        <v>1.2</v>
      </c>
      <c r="I7" s="32">
        <f t="shared" si="2"/>
        <v>5464.6784261703851</v>
      </c>
      <c r="J7" s="32">
        <f t="shared" si="3"/>
        <v>5200</v>
      </c>
      <c r="K7" s="32">
        <f t="shared" si="1"/>
        <v>264.67842617038514</v>
      </c>
    </row>
    <row r="8" spans="1:11" x14ac:dyDescent="0.25">
      <c r="A8" s="1" t="s">
        <v>16</v>
      </c>
      <c r="B8" s="2">
        <v>6</v>
      </c>
      <c r="C8" s="32">
        <f>IF('Intérêts Composés'!$C$14*12+1&gt;Calculs!B8,'Intérêts Composés'!$C$10*Calculs!B8+'Intérêts Composés'!$C$8,C7)</f>
        <v>2800</v>
      </c>
      <c r="D8" s="32">
        <f>IF('Intérêts Composés'!$C$14*12+1&gt;Calculs!B8,(D7+'Intérêts Composés'!$C$10)*(1+'Intérêts Composés'!$C$12/100)^(1/12),D7)</f>
        <v>2870.3667419249623</v>
      </c>
      <c r="F8">
        <v>5</v>
      </c>
      <c r="G8">
        <f>'Intérêts Composés'!$C$14*12/100*F8</f>
        <v>18</v>
      </c>
      <c r="H8">
        <f t="shared" si="0"/>
        <v>1.5</v>
      </c>
      <c r="I8" s="32">
        <f t="shared" si="2"/>
        <v>6806.3815575131302</v>
      </c>
      <c r="J8" s="32">
        <f t="shared" si="3"/>
        <v>6400</v>
      </c>
      <c r="K8" s="32">
        <f t="shared" si="1"/>
        <v>406.38155751313025</v>
      </c>
    </row>
    <row r="9" spans="1:11" x14ac:dyDescent="0.25">
      <c r="A9" s="1" t="s">
        <v>16</v>
      </c>
      <c r="B9" s="2">
        <v>7</v>
      </c>
      <c r="C9" s="32">
        <f>IF('Intérêts Composés'!$C$14*12+1&gt;Calculs!B9,'Intérêts Composés'!$C$10*Calculs!B9+'Intérêts Composés'!$C$8,C8)</f>
        <v>3100</v>
      </c>
      <c r="D9" s="32">
        <f>IF('Intérêts Composés'!$C$14*12+1&gt;Calculs!B9,(D8+'Intérêts Composés'!$C$10)*(1+'Intérêts Composés'!$C$12/100)^(1/12),D8)</f>
        <v>3188.2924564152004</v>
      </c>
      <c r="F9">
        <v>6</v>
      </c>
      <c r="G9">
        <f>'Intérêts Composés'!$C$14*12/100*F9</f>
        <v>21.6</v>
      </c>
      <c r="H9">
        <f t="shared" si="0"/>
        <v>1.8</v>
      </c>
      <c r="I9" s="32">
        <f t="shared" si="2"/>
        <v>7832.7042666410616</v>
      </c>
      <c r="J9" s="32">
        <f t="shared" si="3"/>
        <v>7300</v>
      </c>
      <c r="K9" s="32">
        <f t="shared" si="1"/>
        <v>532.70426664106162</v>
      </c>
    </row>
    <row r="10" spans="1:11" x14ac:dyDescent="0.25">
      <c r="A10" s="1" t="s">
        <v>16</v>
      </c>
      <c r="B10" s="2">
        <v>8</v>
      </c>
      <c r="C10" s="32">
        <f>IF('Intérêts Composés'!$C$14*12+1&gt;Calculs!B10,'Intérêts Composés'!$C$10*Calculs!B10+'Intérêts Composés'!$C$8,C9)</f>
        <v>3400</v>
      </c>
      <c r="D10" s="32">
        <f>IF('Intérêts Composés'!$C$14*12+1&gt;Calculs!B10,(D9+'Intérêts Composés'!$C$10)*(1+'Intérêts Composés'!$C$12/100)^(1/12),D9)</f>
        <v>3508.0157691175609</v>
      </c>
      <c r="F10">
        <v>7</v>
      </c>
      <c r="G10">
        <f>'Intérêts Composés'!$C$14*12/100*F10</f>
        <v>25.2</v>
      </c>
      <c r="H10">
        <f t="shared" si="0"/>
        <v>2.1</v>
      </c>
      <c r="I10" s="32">
        <f t="shared" si="2"/>
        <v>9228.4199877328319</v>
      </c>
      <c r="J10" s="32">
        <f t="shared" si="3"/>
        <v>8500</v>
      </c>
      <c r="K10" s="32">
        <f t="shared" si="1"/>
        <v>728.41998773283194</v>
      </c>
    </row>
    <row r="11" spans="1:11" x14ac:dyDescent="0.25">
      <c r="A11" s="1" t="s">
        <v>16</v>
      </c>
      <c r="B11" s="2">
        <v>9</v>
      </c>
      <c r="C11" s="32">
        <f>IF('Intérêts Composés'!$C$14*12+1&gt;Calculs!B11,'Intérêts Composés'!$C$10*Calculs!B11+'Intérêts Composés'!$C$8,C10)</f>
        <v>3700</v>
      </c>
      <c r="D11" s="32">
        <f>IF('Intérêts Composés'!$C$14*12+1&gt;Calculs!B11,(D10+'Intérêts Composés'!$C$10)*(1+'Intérêts Composés'!$C$12/100)^(1/12),D10)</f>
        <v>3829.5468439136835</v>
      </c>
      <c r="F11">
        <v>8</v>
      </c>
      <c r="G11">
        <f>'Intérêts Composés'!$C$14*12/100*F11</f>
        <v>28.8</v>
      </c>
      <c r="H11">
        <f t="shared" si="0"/>
        <v>2.4</v>
      </c>
      <c r="I11" s="32">
        <f t="shared" si="2"/>
        <v>10296.059099978014</v>
      </c>
      <c r="J11" s="32">
        <f t="shared" si="3"/>
        <v>9400</v>
      </c>
      <c r="K11" s="32">
        <f t="shared" si="1"/>
        <v>896.05909997801427</v>
      </c>
    </row>
    <row r="12" spans="1:11" x14ac:dyDescent="0.25">
      <c r="A12" s="1" t="s">
        <v>16</v>
      </c>
      <c r="B12" s="2">
        <v>10</v>
      </c>
      <c r="C12" s="32">
        <f>IF('Intérêts Composés'!$C$14*12+1&gt;Calculs!B12,'Intérêts Composés'!$C$10*Calculs!B12+'Intérêts Composés'!$C$8,C11)</f>
        <v>4000</v>
      </c>
      <c r="D12" s="32">
        <f>IF('Intérêts Composés'!$C$14*12+1&gt;Calculs!B12,(D11+'Intérêts Composés'!$C$10)*(1+'Intérêts Composés'!$C$12/100)^(1/12),D11)</f>
        <v>4152.8959021532728</v>
      </c>
      <c r="F12">
        <v>9</v>
      </c>
      <c r="G12">
        <f>'Intérêts Composés'!$C$14*12/100*F12</f>
        <v>32.4</v>
      </c>
      <c r="H12">
        <f t="shared" si="0"/>
        <v>2.6999999999999997</v>
      </c>
      <c r="I12" s="32">
        <f t="shared" si="2"/>
        <v>11747.961781425274</v>
      </c>
      <c r="J12" s="32">
        <f t="shared" si="3"/>
        <v>10600</v>
      </c>
      <c r="K12" s="32">
        <f t="shared" si="1"/>
        <v>1147.9617814252742</v>
      </c>
    </row>
    <row r="13" spans="1:11" x14ac:dyDescent="0.25">
      <c r="A13" s="1" t="s">
        <v>16</v>
      </c>
      <c r="B13" s="2">
        <v>11</v>
      </c>
      <c r="C13" s="32">
        <f>IF('Intérêts Composés'!$C$14*12+1&gt;Calculs!B13,'Intérêts Composés'!$C$10*Calculs!B13+'Intérêts Composés'!$C$8,C12)</f>
        <v>4300</v>
      </c>
      <c r="D13" s="32">
        <f>IF('Intérêts Composés'!$C$14*12+1&gt;Calculs!B13,(D12+'Intérêts Composés'!$C$10)*(1+'Intérêts Composés'!$C$12/100)^(1/12),D12)</f>
        <v>4478.0732229790283</v>
      </c>
      <c r="F13">
        <v>10</v>
      </c>
      <c r="G13">
        <f>'Intérêts Composés'!$C$14*12/100*F13</f>
        <v>36</v>
      </c>
      <c r="H13">
        <f t="shared" si="0"/>
        <v>3</v>
      </c>
      <c r="I13" s="32">
        <f t="shared" si="2"/>
        <v>13232.981087931377</v>
      </c>
      <c r="J13" s="32">
        <f t="shared" si="3"/>
        <v>11800</v>
      </c>
      <c r="K13" s="32">
        <f t="shared" si="1"/>
        <v>1432.9810879313773</v>
      </c>
    </row>
    <row r="14" spans="1:11" x14ac:dyDescent="0.25">
      <c r="A14" s="1" t="s">
        <v>16</v>
      </c>
      <c r="B14" s="2">
        <v>12</v>
      </c>
      <c r="C14" s="32">
        <f>IF('Intérêts Composés'!$C$14*12+1&gt;Calculs!B14,'Intérêts Composés'!$C$10*Calculs!B14+'Intérêts Composés'!$C$8,C13)</f>
        <v>4600</v>
      </c>
      <c r="D14" s="32">
        <f>IF('Intérêts Composés'!$C$14*12+1&gt;Calculs!B14,(D13+'Intérêts Composés'!$C$10)*(1+'Intérêts Composés'!$C$12/100)^(1/12),D13)</f>
        <v>4805.0891436534203</v>
      </c>
      <c r="F14">
        <v>11</v>
      </c>
      <c r="G14">
        <f>'Intérêts Composés'!$C$14*12/100*F14</f>
        <v>39.6</v>
      </c>
      <c r="H14">
        <f t="shared" si="0"/>
        <v>3.3000000000000003</v>
      </c>
      <c r="I14" s="32">
        <f t="shared" si="2"/>
        <v>14368.932105825579</v>
      </c>
      <c r="J14" s="32">
        <f t="shared" si="3"/>
        <v>12700</v>
      </c>
      <c r="K14" s="32">
        <f t="shared" si="1"/>
        <v>1668.9321058255791</v>
      </c>
    </row>
    <row r="15" spans="1:11" x14ac:dyDescent="0.25">
      <c r="A15" s="1" t="s">
        <v>16</v>
      </c>
      <c r="B15" s="2">
        <v>13</v>
      </c>
      <c r="C15" s="32">
        <f>IF('Intérêts Composés'!$C$14*12+1&gt;Calculs!B15,'Intérêts Composés'!$C$10*Calculs!B15+'Intérêts Composés'!$C$8,C14)</f>
        <v>4900</v>
      </c>
      <c r="D15" s="32">
        <f>IF('Intérêts Composés'!$C$14*12+1&gt;Calculs!B15,(D14+'Intérêts Composés'!$C$10)*(1+'Intérêts Composés'!$C$12/100)^(1/12),D14)</f>
        <v>5133.9540598873009</v>
      </c>
      <c r="F15">
        <v>12</v>
      </c>
      <c r="G15">
        <f>'Intérêts Composés'!$C$14*12/100*F15</f>
        <v>43.2</v>
      </c>
      <c r="H15">
        <f t="shared" si="0"/>
        <v>3.6</v>
      </c>
      <c r="I15" s="32">
        <f t="shared" si="2"/>
        <v>15913.733443615625</v>
      </c>
      <c r="J15" s="32">
        <f t="shared" si="3"/>
        <v>13900</v>
      </c>
      <c r="K15" s="32">
        <f t="shared" si="1"/>
        <v>2013.7334436156252</v>
      </c>
    </row>
    <row r="16" spans="1:11" x14ac:dyDescent="0.25">
      <c r="A16" s="1" t="s">
        <v>16</v>
      </c>
      <c r="B16" s="2">
        <v>14</v>
      </c>
      <c r="C16" s="32">
        <f>IF('Intérêts Composés'!$C$14*12+1&gt;Calculs!B16,'Intérêts Composés'!$C$10*Calculs!B16+'Intérêts Composés'!$C$8,C15)</f>
        <v>5200</v>
      </c>
      <c r="D16" s="32">
        <f>IF('Intérêts Composés'!$C$14*12+1&gt;Calculs!B16,(D15+'Intérêts Composés'!$C$10)*(1+'Intérêts Composés'!$C$12/100)^(1/12),D15)</f>
        <v>5464.6784261703851</v>
      </c>
      <c r="F16">
        <v>13</v>
      </c>
      <c r="G16">
        <f>'Intérêts Composés'!$C$14*12/100*F16</f>
        <v>46.800000000000004</v>
      </c>
      <c r="H16">
        <f t="shared" si="0"/>
        <v>3.9000000000000004</v>
      </c>
      <c r="I16" s="32">
        <f t="shared" si="2"/>
        <v>17095.41414259293</v>
      </c>
      <c r="J16" s="32">
        <f t="shared" si="3"/>
        <v>14800</v>
      </c>
      <c r="K16" s="32">
        <f t="shared" si="1"/>
        <v>2295.4141425929301</v>
      </c>
    </row>
    <row r="17" spans="1:11" x14ac:dyDescent="0.25">
      <c r="A17" s="1" t="s">
        <v>16</v>
      </c>
      <c r="B17" s="2">
        <v>15</v>
      </c>
      <c r="C17" s="32">
        <f>IF('Intérêts Composés'!$C$14*12+1&gt;Calculs!B17,'Intérêts Composés'!$C$10*Calculs!B17+'Intérêts Composés'!$C$8,C16)</f>
        <v>5500</v>
      </c>
      <c r="D17" s="32">
        <f>IF('Intérêts Composés'!$C$14*12+1&gt;Calculs!B17,(D16+'Intérêts Composés'!$C$10)*(1+'Intérêts Composés'!$C$12/100)^(1/12),D16)</f>
        <v>5797.2727561035908</v>
      </c>
      <c r="F17">
        <v>14</v>
      </c>
      <c r="G17">
        <f>'Intérêts Composés'!$C$14*12/100*F17</f>
        <v>50.4</v>
      </c>
      <c r="H17">
        <f t="shared" si="0"/>
        <v>4.2</v>
      </c>
      <c r="I17" s="32">
        <f t="shared" si="2"/>
        <v>18702.404141162428</v>
      </c>
      <c r="J17" s="32">
        <f t="shared" si="3"/>
        <v>16000</v>
      </c>
      <c r="K17" s="32">
        <f t="shared" si="1"/>
        <v>2702.4041411624275</v>
      </c>
    </row>
    <row r="18" spans="1:11" x14ac:dyDescent="0.25">
      <c r="A18" s="1" t="s">
        <v>16</v>
      </c>
      <c r="B18" s="2">
        <v>16</v>
      </c>
      <c r="C18" s="32">
        <f>IF('Intérêts Composés'!$C$14*12+1&gt;Calculs!B18,'Intérêts Composés'!$C$10*Calculs!B18+'Intérêts Composés'!$C$8,C17)</f>
        <v>5800</v>
      </c>
      <c r="D18" s="32">
        <f>IF('Intérêts Composés'!$C$14*12+1&gt;Calculs!B18,(D17+'Intérêts Composés'!$C$10)*(1+'Intérêts Composés'!$C$12/100)^(1/12),D17)</f>
        <v>6131.7476227332654</v>
      </c>
      <c r="F18">
        <v>15</v>
      </c>
      <c r="G18">
        <f>'Intérêts Composés'!$C$14*12/100*F18</f>
        <v>54</v>
      </c>
      <c r="H18">
        <f t="shared" si="0"/>
        <v>4.5</v>
      </c>
      <c r="I18" s="32">
        <f t="shared" si="2"/>
        <v>20346.048170291935</v>
      </c>
      <c r="J18" s="32">
        <f t="shared" si="3"/>
        <v>17200</v>
      </c>
      <c r="K18" s="32">
        <f t="shared" si="1"/>
        <v>3146.0481702919351</v>
      </c>
    </row>
    <row r="19" spans="1:11" x14ac:dyDescent="0.25">
      <c r="A19" s="1" t="s">
        <v>16</v>
      </c>
      <c r="B19" s="2">
        <v>17</v>
      </c>
      <c r="C19" s="32">
        <f>IF('Intérêts Composés'!$C$14*12+1&gt;Calculs!B19,'Intérêts Composés'!$C$10*Calculs!B19+'Intérêts Composés'!$C$8,C18)</f>
        <v>6100</v>
      </c>
      <c r="D19" s="32">
        <f>IF('Intérêts Composés'!$C$14*12+1&gt;Calculs!B19,(D18+'Intérêts Composés'!$C$10)*(1+'Intérêts Composés'!$C$12/100)^(1/12),D18)</f>
        <v>6468.1136588872978</v>
      </c>
      <c r="F19">
        <v>16</v>
      </c>
      <c r="G19">
        <f>'Intérêts Composés'!$C$14*12/100*F19</f>
        <v>57.6</v>
      </c>
      <c r="H19">
        <f t="shared" si="0"/>
        <v>4.8</v>
      </c>
      <c r="I19" s="32">
        <f t="shared" si="2"/>
        <v>21603.337620850143</v>
      </c>
      <c r="J19" s="32">
        <f t="shared" si="3"/>
        <v>18100</v>
      </c>
      <c r="K19" s="32">
        <f t="shared" si="1"/>
        <v>3503.3376208501431</v>
      </c>
    </row>
    <row r="20" spans="1:11" x14ac:dyDescent="0.25">
      <c r="A20" s="1" t="s">
        <v>16</v>
      </c>
      <c r="B20" s="2">
        <v>18</v>
      </c>
      <c r="C20" s="32">
        <f>IF('Intérêts Composés'!$C$14*12+1&gt;Calculs!B20,'Intérêts Composés'!$C$10*Calculs!B20+'Intérêts Composés'!$C$8,C19)</f>
        <v>6400</v>
      </c>
      <c r="D20" s="32">
        <f>IF('Intérêts Composés'!$C$14*12+1&gt;Calculs!B20,(D19+'Intérêts Composés'!$C$10)*(1+'Intérêts Composés'!$C$12/100)^(1/12),D19)</f>
        <v>6806.3815575131302</v>
      </c>
      <c r="F20">
        <v>17</v>
      </c>
      <c r="G20">
        <f>'Intérêts Composés'!$C$14*12/100*F20</f>
        <v>61.2</v>
      </c>
      <c r="H20">
        <f t="shared" si="0"/>
        <v>5.1000000000000005</v>
      </c>
      <c r="I20" s="32">
        <f t="shared" si="2"/>
        <v>23313.14939496357</v>
      </c>
      <c r="J20" s="32">
        <f t="shared" si="3"/>
        <v>19300</v>
      </c>
      <c r="K20" s="32">
        <f t="shared" si="1"/>
        <v>4013.1493949635696</v>
      </c>
    </row>
    <row r="21" spans="1:11" x14ac:dyDescent="0.25">
      <c r="A21" s="1" t="s">
        <v>16</v>
      </c>
      <c r="B21" s="2">
        <v>19</v>
      </c>
      <c r="C21" s="32">
        <f>IF('Intérêts Composés'!$C$14*12+1&gt;Calculs!B21,'Intérêts Composés'!$C$10*Calculs!B21+'Intérêts Composés'!$C$8,C20)</f>
        <v>6700</v>
      </c>
      <c r="D21" s="32">
        <f>IF('Intérêts Composés'!$C$14*12+1&gt;Calculs!B21,(D20+'Intérêts Composés'!$C$10)*(1+'Intérêts Composés'!$C$12/100)^(1/12),D20)</f>
        <v>7146.5620720176848</v>
      </c>
      <c r="F21">
        <v>18</v>
      </c>
      <c r="G21">
        <f>'Intérêts Composés'!$C$14*12/100*F21</f>
        <v>64.8</v>
      </c>
      <c r="H21">
        <f t="shared" si="0"/>
        <v>5.3999999999999995</v>
      </c>
      <c r="I21" s="32">
        <f t="shared" si="2"/>
        <v>24621.053215945743</v>
      </c>
      <c r="J21" s="32">
        <f t="shared" si="3"/>
        <v>20200</v>
      </c>
      <c r="K21" s="32">
        <f t="shared" si="1"/>
        <v>4421.0532159457434</v>
      </c>
    </row>
    <row r="22" spans="1:11" x14ac:dyDescent="0.25">
      <c r="A22" s="1" t="s">
        <v>16</v>
      </c>
      <c r="B22" s="2">
        <v>20</v>
      </c>
      <c r="C22" s="32">
        <f>IF('Intérêts Composés'!$C$14*12+1&gt;Calculs!B22,'Intérêts Composés'!$C$10*Calculs!B22+'Intérêts Composés'!$C$8,C21)</f>
        <v>7000</v>
      </c>
      <c r="D22" s="32">
        <f>IF('Intérêts Composés'!$C$14*12+1&gt;Calculs!B22,(D21+'Intérêts Composés'!$C$10)*(1+'Intérêts Composés'!$C$12/100)^(1/12),D21)</f>
        <v>7488.6660166092106</v>
      </c>
      <c r="F22">
        <v>19</v>
      </c>
      <c r="G22">
        <f>'Intérêts Composés'!$C$14*12/100*F22</f>
        <v>68.400000000000006</v>
      </c>
      <c r="H22">
        <f t="shared" si="0"/>
        <v>5.7</v>
      </c>
      <c r="I22" s="32">
        <f t="shared" si="2"/>
        <v>26399.696432533943</v>
      </c>
      <c r="J22" s="32">
        <f t="shared" si="3"/>
        <v>21400</v>
      </c>
      <c r="K22" s="32">
        <f t="shared" si="1"/>
        <v>4999.6964325339432</v>
      </c>
    </row>
    <row r="23" spans="1:11" x14ac:dyDescent="0.25">
      <c r="A23" s="1" t="s">
        <v>16</v>
      </c>
      <c r="B23" s="2">
        <v>21</v>
      </c>
      <c r="C23" s="32">
        <f>IF('Intérêts Composés'!$C$14*12+1&gt;Calculs!B23,'Intérêts Composés'!$C$10*Calculs!B23+'Intérêts Composés'!$C$8,C22)</f>
        <v>7300</v>
      </c>
      <c r="D23" s="32">
        <f>IF('Intérêts Composés'!$C$14*12+1&gt;Calculs!B23,(D22+'Intérêts Composés'!$C$10)*(1+'Intérêts Composés'!$C$12/100)^(1/12),D22)</f>
        <v>7832.7042666410616</v>
      </c>
      <c r="F23">
        <v>20</v>
      </c>
      <c r="G23">
        <f>'Intérêts Composés'!$C$14*12/100*F23</f>
        <v>72</v>
      </c>
      <c r="H23">
        <f t="shared" si="0"/>
        <v>6</v>
      </c>
      <c r="I23" s="32">
        <f t="shared" si="2"/>
        <v>28218.908938834098</v>
      </c>
      <c r="J23" s="32">
        <f t="shared" si="3"/>
        <v>22600</v>
      </c>
      <c r="K23" s="32">
        <f t="shared" si="1"/>
        <v>5618.9089388340981</v>
      </c>
    </row>
    <row r="24" spans="1:11" x14ac:dyDescent="0.25">
      <c r="A24" s="1" t="s">
        <v>16</v>
      </c>
      <c r="B24" s="2">
        <v>22</v>
      </c>
      <c r="C24" s="32">
        <f>IF('Intérêts Composés'!$C$14*12+1&gt;Calculs!B24,'Intérêts Composés'!$C$10*Calculs!B24+'Intérêts Composés'!$C$8,C23)</f>
        <v>7600</v>
      </c>
      <c r="D24" s="32">
        <f>IF('Intérêts Composés'!$C$14*12+1&gt;Calculs!B24,(D23+'Intérêts Composés'!$C$10)*(1+'Intérêts Composés'!$C$12/100)^(1/12),D23)</f>
        <v>8178.6877589574215</v>
      </c>
      <c r="F24">
        <v>21</v>
      </c>
      <c r="G24">
        <f>'Intérêts Composés'!$C$14*12/100*F24</f>
        <v>75.600000000000009</v>
      </c>
      <c r="H24">
        <f t="shared" si="0"/>
        <v>6.3000000000000007</v>
      </c>
      <c r="I24" s="32">
        <f t="shared" si="2"/>
        <v>29610.497781648264</v>
      </c>
      <c r="J24" s="32">
        <f t="shared" si="3"/>
        <v>23500</v>
      </c>
      <c r="K24" s="32">
        <f t="shared" si="1"/>
        <v>6110.4977816482642</v>
      </c>
    </row>
    <row r="25" spans="1:11" x14ac:dyDescent="0.25">
      <c r="A25" s="1" t="s">
        <v>16</v>
      </c>
      <c r="B25" s="2">
        <v>23</v>
      </c>
      <c r="C25" s="32">
        <f>IF('Intérêts Composés'!$C$14*12+1&gt;Calculs!B25,'Intérêts Composés'!$C$10*Calculs!B25+'Intérêts Composés'!$C$8,C24)</f>
        <v>7900</v>
      </c>
      <c r="D25" s="32">
        <f>IF('Intérêts Composés'!$C$14*12+1&gt;Calculs!B25,(D24+'Intérêts Composés'!$C$10)*(1+'Intérêts Composés'!$C$12/100)^(1/12),D24)</f>
        <v>8526.6274922409793</v>
      </c>
      <c r="F25">
        <v>22</v>
      </c>
      <c r="G25">
        <f>'Intérêts Composés'!$C$14*12/100*F25</f>
        <v>79.2</v>
      </c>
      <c r="H25">
        <f t="shared" si="0"/>
        <v>6.6000000000000005</v>
      </c>
      <c r="I25" s="32">
        <f t="shared" si="2"/>
        <v>31502.945846898594</v>
      </c>
      <c r="J25" s="32">
        <f t="shared" si="3"/>
        <v>24700</v>
      </c>
      <c r="K25" s="32">
        <f t="shared" si="1"/>
        <v>6802.945846898594</v>
      </c>
    </row>
    <row r="26" spans="1:11" x14ac:dyDescent="0.25">
      <c r="A26" s="1" t="s">
        <v>16</v>
      </c>
      <c r="B26" s="2">
        <v>24</v>
      </c>
      <c r="C26" s="32">
        <f>IF('Intérêts Composés'!$C$14*12+1&gt;Calculs!B26,'Intérêts Composés'!$C$10*Calculs!B26+'Intérêts Composés'!$C$8,C25)</f>
        <v>8200</v>
      </c>
      <c r="D26" s="32">
        <f>IF('Intérêts Composés'!$C$14*12+1&gt;Calculs!B26,(D25+'Intérêts Composés'!$C$10)*(1+'Intérêts Composés'!$C$12/100)^(1/12),D25)</f>
        <v>8876.534527362579</v>
      </c>
      <c r="F26">
        <v>23</v>
      </c>
      <c r="G26">
        <f>'Intérêts Composés'!$C$14*12/100*F26</f>
        <v>82.8</v>
      </c>
      <c r="H26">
        <f t="shared" si="0"/>
        <v>6.8999999999999995</v>
      </c>
      <c r="I26" s="32">
        <f t="shared" si="2"/>
        <v>32950.555515415843</v>
      </c>
      <c r="J26" s="32">
        <f t="shared" si="3"/>
        <v>25600</v>
      </c>
      <c r="K26" s="32">
        <f t="shared" si="1"/>
        <v>7350.5555154158428</v>
      </c>
    </row>
    <row r="27" spans="1:11" x14ac:dyDescent="0.25">
      <c r="A27" s="1" t="s">
        <v>16</v>
      </c>
      <c r="B27" s="2">
        <v>25</v>
      </c>
      <c r="C27" s="32">
        <f>IF('Intérêts Composés'!$C$14*12+1&gt;Calculs!B27,'Intérêts Composés'!$C$10*Calculs!B27+'Intérêts Composés'!$C$8,C26)</f>
        <v>8500</v>
      </c>
      <c r="D27" s="32">
        <f>IF('Intérêts Composés'!$C$14*12+1&gt;Calculs!B27,(D26+'Intérêts Composés'!$C$10)*(1+'Intérêts Composés'!$C$12/100)^(1/12),D26)</f>
        <v>9228.4199877328319</v>
      </c>
      <c r="F27">
        <v>24</v>
      </c>
      <c r="G27">
        <f>'Intérêts Composés'!$C$14*12/100*F27</f>
        <v>86.4</v>
      </c>
      <c r="H27">
        <f t="shared" si="0"/>
        <v>7.2</v>
      </c>
      <c r="I27" s="32">
        <f t="shared" si="2"/>
        <v>34919.187364233418</v>
      </c>
      <c r="J27" s="32">
        <f t="shared" si="3"/>
        <v>26800</v>
      </c>
      <c r="K27" s="32">
        <f t="shared" si="1"/>
        <v>8119.1873642334176</v>
      </c>
    </row>
    <row r="28" spans="1:11" x14ac:dyDescent="0.25">
      <c r="A28" s="1" t="s">
        <v>16</v>
      </c>
      <c r="B28" s="2">
        <v>26</v>
      </c>
      <c r="C28" s="32">
        <f>IF('Intérêts Composés'!$C$14*12+1&gt;Calculs!B28,'Intérêts Composés'!$C$10*Calculs!B28+'Intérêts Composés'!$C$8,C27)</f>
        <v>8800</v>
      </c>
      <c r="D28" s="32">
        <f>IF('Intérêts Composés'!$C$14*12+1&gt;Calculs!B28,(D27+'Intérêts Composés'!$C$10)*(1+'Intérêts Composés'!$C$12/100)^(1/12),D27)</f>
        <v>9582.2950596557312</v>
      </c>
      <c r="F28">
        <v>25</v>
      </c>
      <c r="G28">
        <f>'Intérêts Composés'!$C$14*12/100*F28</f>
        <v>90</v>
      </c>
      <c r="H28">
        <f t="shared" si="0"/>
        <v>7.5</v>
      </c>
      <c r="I28" s="32">
        <f t="shared" si="2"/>
        <v>36932.721976610315</v>
      </c>
      <c r="J28" s="32">
        <f t="shared" si="3"/>
        <v>28000</v>
      </c>
      <c r="K28" s="32">
        <f t="shared" si="1"/>
        <v>8932.7219766103153</v>
      </c>
    </row>
    <row r="29" spans="1:11" x14ac:dyDescent="0.25">
      <c r="A29" s="1" t="s">
        <v>16</v>
      </c>
      <c r="B29" s="2">
        <v>27</v>
      </c>
      <c r="C29" s="32">
        <f>IF('Intérêts Composés'!$C$14*12+1&gt;Calculs!B29,'Intérêts Composés'!$C$10*Calculs!B29+'Intérêts Composés'!$C$8,C28)</f>
        <v>9100</v>
      </c>
      <c r="D29" s="32">
        <f>IF('Intérêts Composés'!$C$14*12+1&gt;Calculs!B29,(D28+'Intérêts Composés'!$C$10)*(1+'Intérêts Composés'!$C$12/100)^(1/12),D28)</f>
        <v>9938.1709926842614</v>
      </c>
      <c r="F29">
        <v>26</v>
      </c>
      <c r="G29">
        <f>'Intérêts Composés'!$C$14*12/100*F29</f>
        <v>93.600000000000009</v>
      </c>
      <c r="H29">
        <f t="shared" si="0"/>
        <v>7.8000000000000007</v>
      </c>
      <c r="I29" s="32">
        <f t="shared" si="2"/>
        <v>38472.955616990497</v>
      </c>
      <c r="J29" s="32">
        <f t="shared" si="3"/>
        <v>28900</v>
      </c>
      <c r="K29" s="32">
        <f t="shared" si="1"/>
        <v>9572.9556169904972</v>
      </c>
    </row>
    <row r="30" spans="1:11" x14ac:dyDescent="0.25">
      <c r="A30" s="1" t="s">
        <v>16</v>
      </c>
      <c r="B30" s="2">
        <v>28</v>
      </c>
      <c r="C30" s="32">
        <f>IF('Intérêts Composés'!$C$14*12+1&gt;Calculs!B30,'Intérêts Composés'!$C$10*Calculs!B30+'Intérêts Composés'!$C$8,C29)</f>
        <v>9400</v>
      </c>
      <c r="D30" s="32">
        <f>IF('Intérêts Composés'!$C$14*12+1&gt;Calculs!B30,(D29+'Intérêts Composés'!$C$10)*(1+'Intérêts Composés'!$C$12/100)^(1/12),D29)</f>
        <v>10296.059099978014</v>
      </c>
      <c r="F30">
        <v>27</v>
      </c>
      <c r="G30">
        <f>'Intérêts Composés'!$C$14*12/100*F30</f>
        <v>97.2</v>
      </c>
      <c r="H30">
        <f t="shared" si="0"/>
        <v>8.1</v>
      </c>
      <c r="I30" s="32">
        <f t="shared" si="2"/>
        <v>40567.548562185722</v>
      </c>
      <c r="J30" s="32">
        <f t="shared" si="3"/>
        <v>30100</v>
      </c>
      <c r="K30" s="32">
        <f t="shared" si="1"/>
        <v>10467.548562185722</v>
      </c>
    </row>
    <row r="31" spans="1:11" x14ac:dyDescent="0.25">
      <c r="A31" s="1" t="s">
        <v>16</v>
      </c>
      <c r="B31" s="2">
        <v>29</v>
      </c>
      <c r="C31" s="32">
        <f>IF('Intérêts Composés'!$C$14*12+1&gt;Calculs!B31,'Intérêts Composés'!$C$10*Calculs!B31+'Intérêts Composés'!$C$8,C30)</f>
        <v>9700</v>
      </c>
      <c r="D31" s="32">
        <f>IF('Intérêts Composés'!$C$14*12+1&gt;Calculs!B31,(D30+'Intérêts Composés'!$C$10)*(1+'Intérêts Composés'!$C$12/100)^(1/12),D30)</f>
        <v>10655.970758662828</v>
      </c>
      <c r="F31">
        <v>28</v>
      </c>
      <c r="G31">
        <f>'Intérêts Composés'!$C$14*12/100*F31</f>
        <v>100.8</v>
      </c>
      <c r="H31">
        <f t="shared" si="0"/>
        <v>8.4</v>
      </c>
      <c r="I31" s="32">
        <f t="shared" si="2"/>
        <v>42169.786982753183</v>
      </c>
      <c r="J31" s="32">
        <f t="shared" si="3"/>
        <v>31000</v>
      </c>
      <c r="K31" s="32">
        <f t="shared" si="1"/>
        <v>11169.786982753183</v>
      </c>
    </row>
    <row r="32" spans="1:11" x14ac:dyDescent="0.25">
      <c r="A32" s="1" t="s">
        <v>16</v>
      </c>
      <c r="B32" s="2">
        <v>30</v>
      </c>
      <c r="C32" s="32">
        <f>IF('Intérêts Composés'!$C$14*12+1&gt;Calculs!B32,'Intérêts Composés'!$C$10*Calculs!B32+'Intérêts Composés'!$C$8,C31)</f>
        <v>10000</v>
      </c>
      <c r="D32" s="32">
        <f>IF('Intérêts Composés'!$C$14*12+1&gt;Calculs!B32,(D31+'Intérêts Composés'!$C$10)*(1+'Intérêts Composés'!$C$12/100)^(1/12),D31)</f>
        <v>11017.917410192469</v>
      </c>
      <c r="F32">
        <v>29</v>
      </c>
      <c r="G32">
        <f>'Intérêts Composés'!$C$14*12/100*F32</f>
        <v>104.4</v>
      </c>
      <c r="H32">
        <f t="shared" si="0"/>
        <v>8.7000000000000011</v>
      </c>
      <c r="I32" s="32">
        <f t="shared" si="2"/>
        <v>44348.701404732041</v>
      </c>
      <c r="J32" s="32">
        <f t="shared" si="3"/>
        <v>32200</v>
      </c>
      <c r="K32" s="32">
        <f t="shared" si="1"/>
        <v>12148.701404732041</v>
      </c>
    </row>
    <row r="33" spans="1:11" x14ac:dyDescent="0.25">
      <c r="A33" s="1" t="s">
        <v>16</v>
      </c>
      <c r="B33" s="2">
        <v>31</v>
      </c>
      <c r="C33" s="32">
        <f>IF('Intérêts Composés'!$C$14*12+1&gt;Calculs!B33,'Intérêts Composés'!$C$10*Calculs!B33+'Intérêts Composés'!$C$8,C32)</f>
        <v>10300</v>
      </c>
      <c r="D33" s="32">
        <f>IF('Intérêts Composés'!$C$14*12+1&gt;Calculs!B33,(D32+'Intérêts Composés'!$C$10)*(1+'Intérêts Composés'!$C$12/100)^(1/12),D32)</f>
        <v>11381.910560712342</v>
      </c>
      <c r="F33">
        <v>30</v>
      </c>
      <c r="G33">
        <f>'Intérêts Composés'!$C$14*12/100*F33</f>
        <v>108</v>
      </c>
      <c r="H33">
        <f t="shared" si="0"/>
        <v>9</v>
      </c>
      <c r="I33" s="32">
        <f t="shared" si="2"/>
        <v>46577.314951087508</v>
      </c>
      <c r="J33" s="32">
        <f t="shared" si="3"/>
        <v>33400</v>
      </c>
      <c r="K33" s="32">
        <f t="shared" si="1"/>
        <v>13177.314951087508</v>
      </c>
    </row>
    <row r="34" spans="1:11" x14ac:dyDescent="0.25">
      <c r="A34" s="1" t="s">
        <v>16</v>
      </c>
      <c r="B34" s="2">
        <v>32</v>
      </c>
      <c r="C34" s="32">
        <f>IF('Intérêts Composés'!$C$14*12+1&gt;Calculs!B34,'Intérêts Composés'!$C$10*Calculs!B34+'Intérêts Composés'!$C$8,C33)</f>
        <v>10600</v>
      </c>
      <c r="D34" s="32">
        <f>IF('Intérêts Composés'!$C$14*12+1&gt;Calculs!B34,(D33+'Intérêts Composés'!$C$10)*(1+'Intérêts Composés'!$C$12/100)^(1/12),D33)</f>
        <v>11747.961781425274</v>
      </c>
      <c r="F34">
        <v>31</v>
      </c>
      <c r="G34">
        <f>'Intérêts Composés'!$C$14*12/100*F34</f>
        <v>111.60000000000001</v>
      </c>
      <c r="H34">
        <f t="shared" si="0"/>
        <v>9.3000000000000007</v>
      </c>
      <c r="I34" s="32">
        <f t="shared" si="2"/>
        <v>48282.071121855101</v>
      </c>
      <c r="J34" s="32">
        <f t="shared" si="3"/>
        <v>34300</v>
      </c>
      <c r="K34" s="32">
        <f t="shared" si="1"/>
        <v>13982.071121855101</v>
      </c>
    </row>
    <row r="35" spans="1:11" x14ac:dyDescent="0.25">
      <c r="A35" s="1" t="s">
        <v>16</v>
      </c>
      <c r="B35" s="2">
        <v>33</v>
      </c>
      <c r="C35" s="32">
        <f>IF('Intérêts Composés'!$C$14*12+1&gt;Calculs!B35,'Intérêts Composés'!$C$10*Calculs!B35+'Intérêts Composés'!$C$8,C34)</f>
        <v>10900</v>
      </c>
      <c r="D35" s="32">
        <f>IF('Intérêts Composés'!$C$14*12+1&gt;Calculs!B35,(D34+'Intérêts Composés'!$C$10)*(1+'Intérêts Composés'!$C$12/100)^(1/12),D34)</f>
        <v>12116.082708959355</v>
      </c>
      <c r="F35">
        <v>32</v>
      </c>
      <c r="G35">
        <f>'Intérêts Composés'!$C$14*12/100*F35</f>
        <v>115.2</v>
      </c>
      <c r="H35">
        <f t="shared" ref="H35:H66" si="4">G35/12</f>
        <v>9.6</v>
      </c>
      <c r="I35" s="32">
        <f t="shared" si="2"/>
        <v>50600.40137705356</v>
      </c>
      <c r="J35" s="32">
        <f t="shared" si="3"/>
        <v>35500</v>
      </c>
      <c r="K35" s="32">
        <f t="shared" ref="K35:K66" si="5">I35-J35</f>
        <v>15100.40137705356</v>
      </c>
    </row>
    <row r="36" spans="1:11" x14ac:dyDescent="0.25">
      <c r="A36" s="1" t="s">
        <v>16</v>
      </c>
      <c r="B36" s="2">
        <v>34</v>
      </c>
      <c r="C36" s="32">
        <f>IF('Intérêts Composés'!$C$14*12+1&gt;Calculs!B36,'Intérêts Composés'!$C$10*Calculs!B36+'Intérêts Composés'!$C$8,C35)</f>
        <v>11200</v>
      </c>
      <c r="D36" s="32">
        <f>IF('Intérêts Composés'!$C$14*12+1&gt;Calculs!B36,(D35+'Intérêts Composés'!$C$10)*(1+'Intérêts Composés'!$C$12/100)^(1/12),D35)</f>
        <v>12486.285045737859</v>
      </c>
      <c r="F36">
        <v>33</v>
      </c>
      <c r="G36">
        <f>'Intérêts Composés'!$C$14*12/100*F36</f>
        <v>118.8</v>
      </c>
      <c r="H36">
        <f t="shared" si="4"/>
        <v>9.9</v>
      </c>
      <c r="I36" s="32">
        <f t="shared" ref="I36:I67" si="6">VLOOKUP(G36,B35:D1234,3)</f>
        <v>52373.785468202943</v>
      </c>
      <c r="J36" s="32">
        <f t="shared" ref="J36:J67" si="7">VLOOKUP(G36,B35:D1234,2)</f>
        <v>36400</v>
      </c>
      <c r="K36" s="32">
        <f t="shared" si="5"/>
        <v>15973.785468202943</v>
      </c>
    </row>
    <row r="37" spans="1:11" x14ac:dyDescent="0.25">
      <c r="A37" s="1" t="s">
        <v>16</v>
      </c>
      <c r="B37" s="2">
        <v>35</v>
      </c>
      <c r="C37" s="32">
        <f>IF('Intérêts Composés'!$C$14*12+1&gt;Calculs!B37,'Intérêts Composés'!$C$10*Calculs!B37+'Intérêts Composés'!$C$8,C36)</f>
        <v>11500</v>
      </c>
      <c r="D37" s="32">
        <f>IF('Intérêts Composés'!$C$14*12+1&gt;Calculs!B37,(D36+'Intérêts Composés'!$C$10)*(1+'Intérêts Composés'!$C$12/100)^(1/12),D36)</f>
        <v>12858.580560351267</v>
      </c>
      <c r="F37">
        <v>34</v>
      </c>
      <c r="G37">
        <f>'Intérêts Composés'!$C$14*12/100*F37</f>
        <v>122.4</v>
      </c>
      <c r="H37">
        <f t="shared" si="4"/>
        <v>10.200000000000001</v>
      </c>
      <c r="I37" s="32">
        <f t="shared" si="6"/>
        <v>54785.444134173966</v>
      </c>
      <c r="J37" s="32">
        <f t="shared" si="7"/>
        <v>37600</v>
      </c>
      <c r="K37" s="32">
        <f t="shared" si="5"/>
        <v>17185.444134173966</v>
      </c>
    </row>
    <row r="38" spans="1:11" x14ac:dyDescent="0.25">
      <c r="A38" s="1" t="s">
        <v>16</v>
      </c>
      <c r="B38" s="2">
        <v>36</v>
      </c>
      <c r="C38" s="32">
        <f>IF('Intérêts Composés'!$C$14*12+1&gt;Calculs!B38,'Intérêts Composés'!$C$10*Calculs!B38+'Intérêts Composés'!$C$8,C37)</f>
        <v>11800</v>
      </c>
      <c r="D38" s="32">
        <f>IF('Intérêts Composés'!$C$14*12+1&gt;Calculs!B38,(D37+'Intérêts Composés'!$C$10)*(1+'Intérêts Composés'!$C$12/100)^(1/12),D37)</f>
        <v>13232.981087931377</v>
      </c>
      <c r="F38">
        <v>35</v>
      </c>
      <c r="G38">
        <f>'Intérêts Composés'!$C$14*12/100*F38</f>
        <v>126</v>
      </c>
      <c r="H38">
        <f t="shared" si="4"/>
        <v>10.5</v>
      </c>
      <c r="I38" s="32">
        <f t="shared" si="6"/>
        <v>57252.110616323997</v>
      </c>
      <c r="J38" s="32">
        <f t="shared" si="7"/>
        <v>38800</v>
      </c>
      <c r="K38" s="32">
        <f t="shared" si="5"/>
        <v>18452.110616323997</v>
      </c>
    </row>
    <row r="39" spans="1:11" x14ac:dyDescent="0.25">
      <c r="A39" s="1" t="s">
        <v>16</v>
      </c>
      <c r="B39" s="2">
        <v>37</v>
      </c>
      <c r="C39" s="32">
        <f>IF('Intérêts Composés'!$C$14*12+1&gt;Calculs!B39,'Intérêts Composés'!$C$10*Calculs!B39+'Intérêts Composés'!$C$8,C38)</f>
        <v>12100</v>
      </c>
      <c r="D39" s="32">
        <f>IF('Intérêts Composés'!$C$14*12+1&gt;Calculs!B39,(D38+'Intérêts Composés'!$C$10)*(1+'Intérêts Composés'!$C$12/100)^(1/12),D38)</f>
        <v>13609.498530527548</v>
      </c>
      <c r="F39">
        <v>36</v>
      </c>
      <c r="G39">
        <f>'Intérêts Composés'!$C$14*12/100*F39</f>
        <v>129.6</v>
      </c>
      <c r="H39">
        <f t="shared" si="4"/>
        <v>10.799999999999999</v>
      </c>
      <c r="I39" s="32">
        <f t="shared" si="6"/>
        <v>59138.963055836255</v>
      </c>
      <c r="J39" s="32">
        <f t="shared" si="7"/>
        <v>39700</v>
      </c>
      <c r="K39" s="32">
        <f t="shared" si="5"/>
        <v>19438.963055836255</v>
      </c>
    </row>
    <row r="40" spans="1:11" x14ac:dyDescent="0.25">
      <c r="A40" s="1" t="s">
        <v>16</v>
      </c>
      <c r="B40" s="2">
        <v>38</v>
      </c>
      <c r="C40" s="32">
        <f>IF('Intérêts Composés'!$C$14*12+1&gt;Calculs!B40,'Intérêts Composés'!$C$10*Calculs!B40+'Intérêts Composés'!$C$8,C39)</f>
        <v>12400</v>
      </c>
      <c r="D40" s="32">
        <f>IF('Intérêts Composés'!$C$14*12+1&gt;Calculs!B40,(D39+'Intérêts Composés'!$C$10)*(1+'Intérêts Composés'!$C$12/100)^(1/12),D39)</f>
        <v>13988.144857485051</v>
      </c>
      <c r="F40">
        <v>37</v>
      </c>
      <c r="G40">
        <f>'Intérêts Composés'!$C$14*12/100*F40</f>
        <v>133.20000000000002</v>
      </c>
      <c r="H40">
        <f t="shared" si="4"/>
        <v>11.100000000000001</v>
      </c>
      <c r="I40" s="32">
        <f t="shared" si="6"/>
        <v>61704.929481197061</v>
      </c>
      <c r="J40" s="32">
        <f t="shared" si="7"/>
        <v>40900</v>
      </c>
      <c r="K40" s="32">
        <f t="shared" si="5"/>
        <v>20804.929481197061</v>
      </c>
    </row>
    <row r="41" spans="1:11" x14ac:dyDescent="0.25">
      <c r="A41" s="1" t="s">
        <v>16</v>
      </c>
      <c r="B41" s="2">
        <v>39</v>
      </c>
      <c r="C41" s="32">
        <f>IF('Intérêts Composés'!$C$14*12+1&gt;Calculs!B41,'Intérêts Composés'!$C$10*Calculs!B41+'Intérêts Composés'!$C$8,C40)</f>
        <v>12700</v>
      </c>
      <c r="D41" s="32">
        <f>IF('Intérêts Composés'!$C$14*12+1&gt;Calculs!B41,(D40+'Intérêts Composés'!$C$10)*(1+'Intérêts Composés'!$C$12/100)^(1/12),D40)</f>
        <v>14368.932105825579</v>
      </c>
      <c r="F41">
        <v>38</v>
      </c>
      <c r="G41">
        <f>'Intérêts Composés'!$C$14*12/100*F41</f>
        <v>136.80000000000001</v>
      </c>
      <c r="H41">
        <f t="shared" si="4"/>
        <v>11.4</v>
      </c>
      <c r="I41" s="32">
        <f t="shared" si="6"/>
        <v>63667.740442644295</v>
      </c>
      <c r="J41" s="32">
        <f t="shared" si="7"/>
        <v>41800</v>
      </c>
      <c r="K41" s="32">
        <f t="shared" si="5"/>
        <v>21867.740442644295</v>
      </c>
    </row>
    <row r="42" spans="1:11" x14ac:dyDescent="0.25">
      <c r="A42" s="1" t="s">
        <v>16</v>
      </c>
      <c r="B42" s="2">
        <v>40</v>
      </c>
      <c r="C42" s="32">
        <f>IF('Intérêts Composés'!$C$14*12+1&gt;Calculs!B42,'Intérêts Composés'!$C$10*Calculs!B42+'Intérêts Composés'!$C$8,C41)</f>
        <v>13000</v>
      </c>
      <c r="D42" s="32">
        <f>IF('Intérêts Composés'!$C$14*12+1&gt;Calculs!B42,(D41+'Intérêts Composés'!$C$10)*(1+'Intérêts Composés'!$C$12/100)^(1/12),D41)</f>
        <v>14751.872380629893</v>
      </c>
      <c r="F42">
        <v>39</v>
      </c>
      <c r="G42">
        <f>'Intérêts Composés'!$C$14*12/100*F42</f>
        <v>140.4</v>
      </c>
      <c r="H42">
        <f t="shared" si="4"/>
        <v>11.700000000000001</v>
      </c>
      <c r="I42" s="32">
        <f t="shared" si="6"/>
        <v>66337.004302888527</v>
      </c>
      <c r="J42" s="32">
        <f t="shared" si="7"/>
        <v>43000</v>
      </c>
      <c r="K42" s="32">
        <f t="shared" si="5"/>
        <v>23337.004302888527</v>
      </c>
    </row>
    <row r="43" spans="1:11" x14ac:dyDescent="0.25">
      <c r="A43" s="1" t="s">
        <v>16</v>
      </c>
      <c r="B43" s="2">
        <v>41</v>
      </c>
      <c r="C43" s="32">
        <f>IF('Intérêts Composés'!$C$14*12+1&gt;Calculs!B43,'Intérêts Composés'!$C$10*Calculs!B43+'Intérêts Composés'!$C$8,C42)</f>
        <v>13300</v>
      </c>
      <c r="D43" s="32">
        <f>IF('Intérêts Composés'!$C$14*12+1&gt;Calculs!B43,(D42+'Intérêts Composés'!$C$10)*(1+'Intérêts Composés'!$C$12/100)^(1/12),D42)</f>
        <v>15136.977855422645</v>
      </c>
      <c r="F43">
        <v>40</v>
      </c>
      <c r="G43">
        <f>'Intérêts Composés'!$C$14*12/100*F43</f>
        <v>144</v>
      </c>
      <c r="H43">
        <f t="shared" si="4"/>
        <v>12</v>
      </c>
      <c r="I43" s="32">
        <f t="shared" si="6"/>
        <v>69067.15172755644</v>
      </c>
      <c r="J43" s="32">
        <f t="shared" si="7"/>
        <v>44200</v>
      </c>
      <c r="K43" s="32">
        <f t="shared" si="5"/>
        <v>24867.15172755644</v>
      </c>
    </row>
    <row r="44" spans="1:11" x14ac:dyDescent="0.25">
      <c r="A44" s="1" t="s">
        <v>16</v>
      </c>
      <c r="B44" s="2">
        <v>42</v>
      </c>
      <c r="C44" s="32">
        <f>IF('Intérêts Composés'!$C$14*12+1&gt;Calculs!B44,'Intérêts Composés'!$C$10*Calculs!B44+'Intérêts Composés'!$C$8,C43)</f>
        <v>13600</v>
      </c>
      <c r="D44" s="32">
        <f>IF('Intérêts Composés'!$C$14*12+1&gt;Calculs!B44,(D43+'Intérêts Composés'!$C$10)*(1+'Intérêts Composés'!$C$12/100)^(1/12),D43)</f>
        <v>15524.260772559361</v>
      </c>
      <c r="F44">
        <v>41</v>
      </c>
      <c r="G44">
        <f>'Intérêts Composés'!$C$14*12/100*F44</f>
        <v>147.6</v>
      </c>
      <c r="H44">
        <f t="shared" si="4"/>
        <v>12.299999999999999</v>
      </c>
      <c r="I44" s="32">
        <f t="shared" si="6"/>
        <v>71155.551341262093</v>
      </c>
      <c r="J44" s="32">
        <f t="shared" si="7"/>
        <v>45100</v>
      </c>
      <c r="K44" s="32">
        <f t="shared" si="5"/>
        <v>26055.551341262093</v>
      </c>
    </row>
    <row r="45" spans="1:11" x14ac:dyDescent="0.25">
      <c r="A45" s="1" t="s">
        <v>16</v>
      </c>
      <c r="B45" s="2">
        <v>43</v>
      </c>
      <c r="C45" s="32">
        <f>IF('Intérêts Composés'!$C$14*12+1&gt;Calculs!B45,'Intérêts Composés'!$C$10*Calculs!B45+'Intérêts Composés'!$C$8,C44)</f>
        <v>13900</v>
      </c>
      <c r="D45" s="32">
        <f>IF('Intérêts Composés'!$C$14*12+1&gt;Calculs!B45,(D44+'Intérêts Composés'!$C$10)*(1+'Intérêts Composés'!$C$12/100)^(1/12),D44)</f>
        <v>15913.733443615625</v>
      </c>
      <c r="F45">
        <v>42</v>
      </c>
      <c r="G45">
        <f>'Intérêts Composés'!$C$14*12/100*F45</f>
        <v>151.20000000000002</v>
      </c>
      <c r="H45">
        <f t="shared" si="4"/>
        <v>12.600000000000001</v>
      </c>
      <c r="I45" s="32">
        <f t="shared" si="6"/>
        <v>73995.605592081178</v>
      </c>
      <c r="J45" s="32">
        <f t="shared" si="7"/>
        <v>46300</v>
      </c>
      <c r="K45" s="32">
        <f t="shared" si="5"/>
        <v>27695.605592081178</v>
      </c>
    </row>
    <row r="46" spans="1:11" x14ac:dyDescent="0.25">
      <c r="A46" s="1" t="s">
        <v>16</v>
      </c>
      <c r="B46" s="2">
        <v>44</v>
      </c>
      <c r="C46" s="32">
        <f>IF('Intérêts Composés'!$C$14*12+1&gt;Calculs!B46,'Intérêts Composés'!$C$10*Calculs!B46+'Intérêts Composés'!$C$8,C45)</f>
        <v>14200</v>
      </c>
      <c r="D46" s="32">
        <f>IF('Intérêts Composés'!$C$14*12+1&gt;Calculs!B46,(D45+'Intérêts Composés'!$C$10)*(1+'Intérêts Composés'!$C$12/100)^(1/12),D45)</f>
        <v>16305.408249778464</v>
      </c>
      <c r="F46">
        <v>43</v>
      </c>
      <c r="G46">
        <f>'Intérêts Composés'!$C$14*12/100*F46</f>
        <v>154.80000000000001</v>
      </c>
      <c r="H46">
        <f t="shared" si="4"/>
        <v>12.9</v>
      </c>
      <c r="I46" s="32">
        <f t="shared" si="6"/>
        <v>76168.077359255098</v>
      </c>
      <c r="J46" s="32">
        <f t="shared" si="7"/>
        <v>47200</v>
      </c>
      <c r="K46" s="32">
        <f t="shared" si="5"/>
        <v>28968.077359255098</v>
      </c>
    </row>
    <row r="47" spans="1:11" x14ac:dyDescent="0.25">
      <c r="A47" s="1" t="s">
        <v>16</v>
      </c>
      <c r="B47" s="2">
        <v>45</v>
      </c>
      <c r="C47" s="32">
        <f>IF('Intérêts Composés'!$C$14*12+1&gt;Calculs!B47,'Intérêts Composés'!$C$10*Calculs!B47+'Intérêts Composés'!$C$8,C46)</f>
        <v>14500</v>
      </c>
      <c r="D47" s="32">
        <f>IF('Intérêts Composés'!$C$14*12+1&gt;Calculs!B47,(D46+'Intérêts Composés'!$C$10)*(1+'Intérêts Composés'!$C$12/100)^(1/12),D46)</f>
        <v>16699.29764223993</v>
      </c>
      <c r="F47">
        <v>44</v>
      </c>
      <c r="G47">
        <f>'Intérêts Composés'!$C$14*12/100*F47</f>
        <v>158.4</v>
      </c>
      <c r="H47">
        <f t="shared" si="4"/>
        <v>13.200000000000001</v>
      </c>
      <c r="I47" s="32">
        <f t="shared" si="6"/>
        <v>79122.46292639224</v>
      </c>
      <c r="J47" s="32">
        <f t="shared" si="7"/>
        <v>48400</v>
      </c>
      <c r="K47" s="32">
        <f t="shared" si="5"/>
        <v>30722.46292639224</v>
      </c>
    </row>
    <row r="48" spans="1:11" x14ac:dyDescent="0.25">
      <c r="A48" s="1" t="s">
        <v>16</v>
      </c>
      <c r="B48" s="2">
        <v>46</v>
      </c>
      <c r="C48" s="32">
        <f>IF('Intérêts Composés'!$C$14*12+1&gt;Calculs!B48,'Intérêts Composés'!$C$10*Calculs!B48+'Intérêts Composés'!$C$8,C47)</f>
        <v>14800</v>
      </c>
      <c r="D48" s="32">
        <f>IF('Intérêts Composés'!$C$14*12+1&gt;Calculs!B48,(D47+'Intérêts Composés'!$C$10)*(1+'Intérêts Composés'!$C$12/100)^(1/12),D47)</f>
        <v>17095.41414259293</v>
      </c>
      <c r="F48">
        <v>45</v>
      </c>
      <c r="G48">
        <f>'Intérêts Composés'!$C$14*12/100*F48</f>
        <v>162</v>
      </c>
      <c r="H48">
        <f t="shared" si="4"/>
        <v>13.5</v>
      </c>
      <c r="I48" s="32">
        <f t="shared" si="6"/>
        <v>82144.235433684764</v>
      </c>
      <c r="J48" s="32">
        <f t="shared" si="7"/>
        <v>49600</v>
      </c>
      <c r="K48" s="32">
        <f t="shared" si="5"/>
        <v>32544.235433684764</v>
      </c>
    </row>
    <row r="49" spans="1:11" x14ac:dyDescent="0.25">
      <c r="A49" s="1" t="s">
        <v>16</v>
      </c>
      <c r="B49" s="2">
        <v>47</v>
      </c>
      <c r="C49" s="32">
        <f>IF('Intérêts Composés'!$C$14*12+1&gt;Calculs!B49,'Intérêts Composés'!$C$10*Calculs!B49+'Intérêts Composés'!$C$8,C48)</f>
        <v>15100</v>
      </c>
      <c r="D49" s="32">
        <f>IF('Intérêts Composés'!$C$14*12+1&gt;Calculs!B49,(D48+'Intérêts Composés'!$C$10)*(1+'Intérêts Composés'!$C$12/100)^(1/12),D48)</f>
        <v>17493.770343229276</v>
      </c>
      <c r="F49">
        <v>46</v>
      </c>
      <c r="G49">
        <f>'Intérêts Composés'!$C$14*12/100*F49</f>
        <v>165.6</v>
      </c>
      <c r="H49">
        <f t="shared" si="4"/>
        <v>13.799999999999999</v>
      </c>
      <c r="I49" s="32">
        <f t="shared" si="6"/>
        <v>84455.71080674218</v>
      </c>
      <c r="J49" s="32">
        <f t="shared" si="7"/>
        <v>50500</v>
      </c>
      <c r="K49" s="32">
        <f t="shared" si="5"/>
        <v>33955.71080674218</v>
      </c>
    </row>
    <row r="50" spans="1:11" x14ac:dyDescent="0.25">
      <c r="A50" s="1" t="s">
        <v>16</v>
      </c>
      <c r="B50" s="2">
        <v>48</v>
      </c>
      <c r="C50" s="32">
        <f>IF('Intérêts Composés'!$C$14*12+1&gt;Calculs!B50,'Intérêts Composés'!$C$10*Calculs!B50+'Intérêts Composés'!$C$8,C49)</f>
        <v>15400</v>
      </c>
      <c r="D50" s="32">
        <f>IF('Intérêts Composés'!$C$14*12+1&gt;Calculs!B50,(D49+'Intérêts Composés'!$C$10)*(1+'Intérêts Composés'!$C$12/100)^(1/12),D49)</f>
        <v>17894.378907739996</v>
      </c>
      <c r="F50">
        <v>47</v>
      </c>
      <c r="G50">
        <f>'Intérêts Composés'!$C$14*12/100*F50</f>
        <v>169.20000000000002</v>
      </c>
      <c r="H50">
        <f t="shared" si="4"/>
        <v>14.100000000000001</v>
      </c>
      <c r="I50" s="32">
        <f t="shared" si="6"/>
        <v>87599.130014365466</v>
      </c>
      <c r="J50" s="32">
        <f t="shared" si="7"/>
        <v>51700</v>
      </c>
      <c r="K50" s="32">
        <f t="shared" si="5"/>
        <v>35899.130014365466</v>
      </c>
    </row>
    <row r="51" spans="1:11" x14ac:dyDescent="0.25">
      <c r="A51" s="1" t="s">
        <v>16</v>
      </c>
      <c r="B51" s="2">
        <v>49</v>
      </c>
      <c r="C51" s="32">
        <f>IF('Intérêts Composés'!$C$14*12+1&gt;Calculs!B51,'Intérêts Composés'!$C$10*Calculs!B51+'Intérêts Composés'!$C$8,C50)</f>
        <v>15700</v>
      </c>
      <c r="D51" s="32">
        <f>IF('Intérêts Composés'!$C$14*12+1&gt;Calculs!B51,(D50+'Intérêts Composés'!$C$10)*(1+'Intérêts Composés'!$C$12/100)^(1/12),D50)</f>
        <v>18297.252571317898</v>
      </c>
      <c r="F51">
        <v>48</v>
      </c>
      <c r="G51">
        <f>'Intérêts Composés'!$C$14*12/100*F51</f>
        <v>172.8</v>
      </c>
      <c r="H51">
        <f t="shared" si="4"/>
        <v>14.4</v>
      </c>
      <c r="I51" s="32">
        <f t="shared" si="6"/>
        <v>90003.657843009656</v>
      </c>
      <c r="J51" s="32">
        <f t="shared" si="7"/>
        <v>52600</v>
      </c>
      <c r="K51" s="32">
        <f t="shared" si="5"/>
        <v>37403.657843009656</v>
      </c>
    </row>
    <row r="52" spans="1:11" x14ac:dyDescent="0.25">
      <c r="A52" s="1" t="s">
        <v>16</v>
      </c>
      <c r="B52" s="2">
        <v>50</v>
      </c>
      <c r="C52" s="32">
        <f>IF('Intérêts Composés'!$C$14*12+1&gt;Calculs!B52,'Intérêts Composés'!$C$10*Calculs!B52+'Intérêts Composés'!$C$8,C51)</f>
        <v>16000</v>
      </c>
      <c r="D52" s="32">
        <f>IF('Intérêts Composés'!$C$14*12+1&gt;Calculs!B52,(D51+'Intérêts Composés'!$C$10)*(1+'Intérêts Composés'!$C$12/100)^(1/12),D51)</f>
        <v>18702.404141162428</v>
      </c>
      <c r="F52">
        <v>49</v>
      </c>
      <c r="G52">
        <f>'Intérêts Composés'!$C$14*12/100*F52</f>
        <v>176.4</v>
      </c>
      <c r="H52">
        <f t="shared" si="4"/>
        <v>14.700000000000001</v>
      </c>
      <c r="I52" s="32">
        <f t="shared" si="6"/>
        <v>93273.620850154824</v>
      </c>
      <c r="J52" s="32">
        <f t="shared" si="7"/>
        <v>53800</v>
      </c>
      <c r="K52" s="32">
        <f t="shared" si="5"/>
        <v>39473.620850154824</v>
      </c>
    </row>
    <row r="53" spans="1:11" x14ac:dyDescent="0.25">
      <c r="A53" s="1" t="s">
        <v>16</v>
      </c>
      <c r="B53" s="2">
        <v>51</v>
      </c>
      <c r="C53" s="32">
        <f>IF('Intérêts Composés'!$C$14*12+1&gt;Calculs!B53,'Intérêts Composés'!$C$10*Calculs!B53+'Intérêts Composés'!$C$8,C52)</f>
        <v>16300</v>
      </c>
      <c r="D53" s="32">
        <f>IF('Intérêts Composés'!$C$14*12+1&gt;Calculs!B53,(D52+'Intérêts Composés'!$C$10)*(1+'Intérêts Composés'!$C$12/100)^(1/12),D52)</f>
        <v>19109.846496886792</v>
      </c>
      <c r="F53">
        <v>50</v>
      </c>
      <c r="G53">
        <f>'Intérêts Composés'!$C$14*12/100*F53</f>
        <v>180</v>
      </c>
      <c r="H53">
        <f t="shared" si="4"/>
        <v>15</v>
      </c>
      <c r="I53" s="32">
        <f t="shared" si="6"/>
        <v>96618.168841712308</v>
      </c>
      <c r="J53" s="32">
        <f t="shared" si="7"/>
        <v>55000</v>
      </c>
      <c r="K53" s="32">
        <f t="shared" si="5"/>
        <v>41618.168841712308</v>
      </c>
    </row>
    <row r="54" spans="1:11" x14ac:dyDescent="0.25">
      <c r="A54" s="1" t="s">
        <v>16</v>
      </c>
      <c r="B54" s="2">
        <v>52</v>
      </c>
      <c r="C54" s="32">
        <f>IF('Intérêts Composés'!$C$14*12+1&gt;Calculs!B54,'Intérêts Composés'!$C$10*Calculs!B54+'Intérêts Composés'!$C$8,C53)</f>
        <v>16600</v>
      </c>
      <c r="D54" s="32">
        <f>IF('Intérêts Composés'!$C$14*12+1&gt;Calculs!B54,(D53+'Intérêts Composés'!$C$10)*(1+'Intérêts Composés'!$C$12/100)^(1/12),D53)</f>
        <v>19519.592590927408</v>
      </c>
      <c r="F54">
        <v>51</v>
      </c>
      <c r="G54">
        <f>'Intérêts Composés'!$C$14*12/100*F54</f>
        <v>183.6</v>
      </c>
      <c r="H54">
        <f t="shared" si="4"/>
        <v>15.299999999999999</v>
      </c>
      <c r="I54" s="32">
        <f t="shared" si="6"/>
        <v>99176.548169685106</v>
      </c>
      <c r="J54" s="32">
        <f t="shared" si="7"/>
        <v>55900</v>
      </c>
      <c r="K54" s="32">
        <f t="shared" si="5"/>
        <v>43276.548169685106</v>
      </c>
    </row>
    <row r="55" spans="1:11" x14ac:dyDescent="0.25">
      <c r="A55" s="1" t="s">
        <v>16</v>
      </c>
      <c r="B55" s="2">
        <v>53</v>
      </c>
      <c r="C55" s="32">
        <f>IF('Intérêts Composés'!$C$14*12+1&gt;Calculs!B55,'Intérêts Composés'!$C$10*Calculs!B55+'Intérêts Composés'!$C$8,C54)</f>
        <v>16900</v>
      </c>
      <c r="D55" s="32">
        <f>IF('Intérêts Composés'!$C$14*12+1&gt;Calculs!B55,(D54+'Intérêts Composés'!$C$10)*(1+'Intérêts Composés'!$C$12/100)^(1/12),D54)</f>
        <v>19931.655448955651</v>
      </c>
      <c r="F55">
        <v>52</v>
      </c>
      <c r="G55">
        <f>'Intérêts Composés'!$C$14*12/100*F55</f>
        <v>187.20000000000002</v>
      </c>
      <c r="H55">
        <f t="shared" si="4"/>
        <v>15.600000000000001</v>
      </c>
      <c r="I55" s="32">
        <f t="shared" si="6"/>
        <v>102655.73674927127</v>
      </c>
      <c r="J55" s="32">
        <f t="shared" si="7"/>
        <v>57100</v>
      </c>
      <c r="K55" s="32">
        <f t="shared" si="5"/>
        <v>45555.736749271266</v>
      </c>
    </row>
    <row r="56" spans="1:11" x14ac:dyDescent="0.25">
      <c r="A56" s="1" t="s">
        <v>16</v>
      </c>
      <c r="B56" s="2">
        <v>54</v>
      </c>
      <c r="C56" s="32">
        <f>IF('Intérêts Composés'!$C$14*12+1&gt;Calculs!B56,'Intérêts Composés'!$C$10*Calculs!B56+'Intérêts Composés'!$C$8,C55)</f>
        <v>17200</v>
      </c>
      <c r="D56" s="32">
        <f>IF('Intérêts Composés'!$C$14*12+1&gt;Calculs!B56,(D55+'Intérêts Composés'!$C$10)*(1+'Intérêts Composés'!$C$12/100)^(1/12),D55)</f>
        <v>20346.048170291935</v>
      </c>
      <c r="F56">
        <v>53</v>
      </c>
      <c r="G56">
        <f>'Intérêts Composés'!$C$14*12/100*F56</f>
        <v>190.8</v>
      </c>
      <c r="H56">
        <f t="shared" si="4"/>
        <v>15.9</v>
      </c>
      <c r="I56" s="32">
        <f t="shared" si="6"/>
        <v>105317.10808034528</v>
      </c>
      <c r="J56" s="32">
        <f t="shared" si="7"/>
        <v>58000</v>
      </c>
      <c r="K56" s="32">
        <f t="shared" si="5"/>
        <v>47317.108080345279</v>
      </c>
    </row>
    <row r="57" spans="1:11" x14ac:dyDescent="0.25">
      <c r="A57" s="1" t="s">
        <v>16</v>
      </c>
      <c r="B57" s="2">
        <v>55</v>
      </c>
      <c r="C57" s="32">
        <f>IF('Intérêts Composés'!$C$14*12+1&gt;Calculs!B57,'Intérêts Composés'!$C$10*Calculs!B57+'Intérêts Composés'!$C$8,C56)</f>
        <v>17500</v>
      </c>
      <c r="D57" s="32">
        <f>IF('Intérêts Composés'!$C$14*12+1&gt;Calculs!B57,(D56+'Intérêts Composés'!$C$10)*(1+'Intérêts Composés'!$C$12/100)^(1/12),D56)</f>
        <v>20762.78392832214</v>
      </c>
      <c r="F57">
        <v>54</v>
      </c>
      <c r="G57">
        <f>'Intérêts Composés'!$C$14*12/100*F57</f>
        <v>194.4</v>
      </c>
      <c r="H57">
        <f t="shared" si="4"/>
        <v>16.2</v>
      </c>
      <c r="I57" s="32">
        <f t="shared" si="6"/>
        <v>108936.35743866766</v>
      </c>
      <c r="J57" s="32">
        <f t="shared" si="7"/>
        <v>59200</v>
      </c>
      <c r="K57" s="32">
        <f t="shared" si="5"/>
        <v>49736.357438667663</v>
      </c>
    </row>
    <row r="58" spans="1:11" x14ac:dyDescent="0.25">
      <c r="A58" s="1" t="s">
        <v>16</v>
      </c>
      <c r="B58" s="2">
        <v>56</v>
      </c>
      <c r="C58" s="32">
        <f>IF('Intérêts Composés'!$C$14*12+1&gt;Calculs!B58,'Intérêts Composés'!$C$10*Calculs!B58+'Intérêts Composés'!$C$8,C57)</f>
        <v>17800</v>
      </c>
      <c r="D58" s="32">
        <f>IF('Intérêts Composés'!$C$14*12+1&gt;Calculs!B58,(D57+'Intérêts Composés'!$C$10)*(1+'Intérêts Composés'!$C$12/100)^(1/12),D57)</f>
        <v>21181.875970916375</v>
      </c>
      <c r="F58">
        <v>55</v>
      </c>
      <c r="G58">
        <f>'Intérêts Composés'!$C$14*12/100*F58</f>
        <v>198</v>
      </c>
      <c r="H58">
        <f t="shared" si="4"/>
        <v>16.5</v>
      </c>
      <c r="I58" s="32">
        <f t="shared" si="6"/>
        <v>112638.15869631883</v>
      </c>
      <c r="J58" s="32">
        <f t="shared" si="7"/>
        <v>60400</v>
      </c>
      <c r="K58" s="32">
        <f t="shared" si="5"/>
        <v>52238.158696318831</v>
      </c>
    </row>
    <row r="59" spans="1:11" x14ac:dyDescent="0.25">
      <c r="A59" s="1" t="s">
        <v>16</v>
      </c>
      <c r="B59" s="2">
        <v>57</v>
      </c>
      <c r="C59" s="32">
        <f>IF('Intérêts Composés'!$C$14*12+1&gt;Calculs!B59,'Intérêts Composés'!$C$10*Calculs!B59+'Intérêts Composés'!$C$8,C58)</f>
        <v>18100</v>
      </c>
      <c r="D59" s="32">
        <f>IF('Intérêts Composés'!$C$14*12+1&gt;Calculs!B59,(D58+'Intérêts Composés'!$C$10)*(1+'Intérêts Composés'!$C$12/100)^(1/12),D58)</f>
        <v>21603.337620850143</v>
      </c>
      <c r="F59">
        <v>56</v>
      </c>
      <c r="G59">
        <f>'Intérêts Composés'!$C$14*12/100*F59</f>
        <v>201.6</v>
      </c>
      <c r="H59">
        <f t="shared" si="4"/>
        <v>16.8</v>
      </c>
      <c r="I59" s="32">
        <f t="shared" si="6"/>
        <v>115469.81542175521</v>
      </c>
      <c r="J59" s="32">
        <f t="shared" si="7"/>
        <v>61300</v>
      </c>
      <c r="K59" s="32">
        <f t="shared" si="5"/>
        <v>54169.815421755207</v>
      </c>
    </row>
    <row r="60" spans="1:11" x14ac:dyDescent="0.25">
      <c r="A60" s="1" t="s">
        <v>16</v>
      </c>
      <c r="B60" s="2">
        <v>58</v>
      </c>
      <c r="C60" s="32">
        <f>IF('Intérêts Composés'!$C$14*12+1&gt;Calculs!B60,'Intérêts Composés'!$C$10*Calculs!B60+'Intérêts Composés'!$C$8,C59)</f>
        <v>18400</v>
      </c>
      <c r="D60" s="32">
        <f>IF('Intérêts Composés'!$C$14*12+1&gt;Calculs!B60,(D59+'Intérêts Composés'!$C$10)*(1+'Intérêts Composés'!$C$12/100)^(1/12),D59)</f>
        <v>22027.182276227853</v>
      </c>
      <c r="F60">
        <v>57</v>
      </c>
      <c r="G60">
        <f>'Intérêts Composés'!$C$14*12/100*F60</f>
        <v>205.20000000000002</v>
      </c>
      <c r="H60">
        <f t="shared" si="4"/>
        <v>17.100000000000001</v>
      </c>
      <c r="I60" s="32">
        <f t="shared" si="6"/>
        <v>119320.63911811962</v>
      </c>
      <c r="J60" s="32">
        <f t="shared" si="7"/>
        <v>62500</v>
      </c>
      <c r="K60" s="32">
        <f t="shared" si="5"/>
        <v>56820.639118119623</v>
      </c>
    </row>
    <row r="61" spans="1:11" x14ac:dyDescent="0.25">
      <c r="A61" s="1" t="s">
        <v>16</v>
      </c>
      <c r="B61" s="2">
        <v>59</v>
      </c>
      <c r="C61" s="32">
        <f>IF('Intérêts Composés'!$C$14*12+1&gt;Calculs!B61,'Intérêts Composés'!$C$10*Calculs!B61+'Intérêts Composés'!$C$8,C60)</f>
        <v>18700</v>
      </c>
      <c r="D61" s="32">
        <f>IF('Intérêts Composés'!$C$14*12+1&gt;Calculs!B61,(D60+'Intérêts Composés'!$C$10)*(1+'Intérêts Composés'!$C$12/100)^(1/12),D60)</f>
        <v>22453.423410908745</v>
      </c>
      <c r="F61">
        <v>58</v>
      </c>
      <c r="G61">
        <f>'Intérêts Composés'!$C$14*12/100*F61</f>
        <v>208.8</v>
      </c>
      <c r="H61">
        <f t="shared" si="4"/>
        <v>17.400000000000002</v>
      </c>
      <c r="I61" s="32">
        <f t="shared" si="6"/>
        <v>122266.2891029054</v>
      </c>
      <c r="J61" s="32">
        <f t="shared" si="7"/>
        <v>63400</v>
      </c>
      <c r="K61" s="32">
        <f t="shared" si="5"/>
        <v>58866.289102905401</v>
      </c>
    </row>
    <row r="62" spans="1:11" x14ac:dyDescent="0.25">
      <c r="A62" s="1" t="s">
        <v>16</v>
      </c>
      <c r="B62" s="2">
        <v>60</v>
      </c>
      <c r="C62" s="32">
        <f>IF('Intérêts Composés'!$C$14*12+1&gt;Calculs!B62,'Intérêts Composés'!$C$10*Calculs!B62+'Intérêts Composés'!$C$8,C61)</f>
        <v>19000</v>
      </c>
      <c r="D62" s="32">
        <f>IF('Intérêts Composés'!$C$14*12+1&gt;Calculs!B62,(D61+'Intérêts Composés'!$C$10)*(1+'Intérêts Composés'!$C$12/100)^(1/12),D61)</f>
        <v>22882.074574935214</v>
      </c>
      <c r="F62">
        <v>59</v>
      </c>
      <c r="G62">
        <f>'Intérêts Composés'!$C$14*12/100*F62</f>
        <v>212.4</v>
      </c>
      <c r="H62">
        <f t="shared" si="4"/>
        <v>17.7</v>
      </c>
      <c r="I62" s="32">
        <f t="shared" si="6"/>
        <v>126272.13439506755</v>
      </c>
      <c r="J62" s="32">
        <f t="shared" si="7"/>
        <v>64600</v>
      </c>
      <c r="K62" s="32">
        <f t="shared" si="5"/>
        <v>61672.134395067551</v>
      </c>
    </row>
    <row r="63" spans="1:11" x14ac:dyDescent="0.25">
      <c r="A63" s="1" t="s">
        <v>16</v>
      </c>
      <c r="B63" s="2">
        <v>61</v>
      </c>
      <c r="C63" s="32">
        <f>IF('Intérêts Composés'!$C$14*12+1&gt;Calculs!B63,'Intérêts Composés'!$C$10*Calculs!B63+'Intérêts Composés'!$C$8,C62)</f>
        <v>19300</v>
      </c>
      <c r="D63" s="32">
        <f>IF('Intérêts Composés'!$C$14*12+1&gt;Calculs!B63,(D62+'Intérêts Composés'!$C$10)*(1+'Intérêts Composés'!$C$12/100)^(1/12),D62)</f>
        <v>23313.14939496357</v>
      </c>
      <c r="F63">
        <v>60</v>
      </c>
      <c r="G63">
        <f>'Intérêts Composés'!$C$14*12/100*F63</f>
        <v>216</v>
      </c>
      <c r="H63">
        <f t="shared" si="4"/>
        <v>18</v>
      </c>
      <c r="I63" s="32">
        <f t="shared" si="6"/>
        <v>130369.3495002891</v>
      </c>
      <c r="J63" s="32">
        <f t="shared" si="7"/>
        <v>65800</v>
      </c>
      <c r="K63" s="32">
        <f t="shared" si="5"/>
        <v>64569.3495002891</v>
      </c>
    </row>
    <row r="64" spans="1:11" x14ac:dyDescent="0.25">
      <c r="A64" s="1" t="s">
        <v>16</v>
      </c>
      <c r="B64" s="2">
        <v>62</v>
      </c>
      <c r="C64" s="32">
        <f>IF('Intérêts Composés'!$C$14*12+1&gt;Calculs!B64,'Intérêts Composés'!$C$10*Calculs!B64+'Intérêts Composés'!$C$8,C63)</f>
        <v>19600</v>
      </c>
      <c r="D64" s="32">
        <f>IF('Intérêts Composés'!$C$14*12+1&gt;Calculs!B64,(D63+'Intérêts Composés'!$C$10)*(1+'Intérêts Composés'!$C$12/100)^(1/12),D63)</f>
        <v>23746.661574697213</v>
      </c>
      <c r="F64">
        <v>61</v>
      </c>
      <c r="G64">
        <f>'Intérêts Composés'!$C$14*12/100*F64</f>
        <v>219.6</v>
      </c>
      <c r="H64">
        <f t="shared" si="4"/>
        <v>18.3</v>
      </c>
      <c r="I64" s="32">
        <f t="shared" si="6"/>
        <v>133503.47418736687</v>
      </c>
      <c r="J64" s="32">
        <f t="shared" si="7"/>
        <v>66700</v>
      </c>
      <c r="K64" s="32">
        <f t="shared" si="5"/>
        <v>66803.474187366868</v>
      </c>
    </row>
    <row r="65" spans="1:11" x14ac:dyDescent="0.25">
      <c r="A65" s="1" t="s">
        <v>16</v>
      </c>
      <c r="B65" s="2">
        <v>63</v>
      </c>
      <c r="C65" s="32">
        <f>IF('Intérêts Composés'!$C$14*12+1&gt;Calculs!B65,'Intérêts Composés'!$C$10*Calculs!B65+'Intérêts Composés'!$C$8,C64)</f>
        <v>19900</v>
      </c>
      <c r="D65" s="32">
        <f>IF('Intérêts Composés'!$C$14*12+1&gt;Calculs!B65,(D64+'Intérêts Composés'!$C$10)*(1+'Intérêts Composés'!$C$12/100)^(1/12),D64)</f>
        <v>24182.624895322282</v>
      </c>
      <c r="F65">
        <v>62</v>
      </c>
      <c r="G65">
        <f>'Intérêts Composés'!$C$14*12/100*F65</f>
        <v>223.20000000000002</v>
      </c>
      <c r="H65">
        <f t="shared" si="4"/>
        <v>18.600000000000001</v>
      </c>
      <c r="I65" s="32">
        <f t="shared" si="6"/>
        <v>137765.62980246884</v>
      </c>
      <c r="J65" s="32">
        <f t="shared" si="7"/>
        <v>67900</v>
      </c>
      <c r="K65" s="32">
        <f t="shared" si="5"/>
        <v>69865.629802468844</v>
      </c>
    </row>
    <row r="66" spans="1:11" x14ac:dyDescent="0.25">
      <c r="A66" s="1" t="s">
        <v>16</v>
      </c>
      <c r="B66" s="2">
        <v>64</v>
      </c>
      <c r="C66" s="32">
        <f>IF('Intérêts Composés'!$C$14*12+1&gt;Calculs!B66,'Intérêts Composés'!$C$10*Calculs!B66+'Intérêts Composés'!$C$8,C65)</f>
        <v>20200</v>
      </c>
      <c r="D66" s="32">
        <f>IF('Intérêts Composés'!$C$14*12+1&gt;Calculs!B66,(D65+'Intérêts Composés'!$C$10)*(1+'Intérêts Composés'!$C$12/100)^(1/12),D65)</f>
        <v>24621.053215945743</v>
      </c>
      <c r="F66">
        <v>63</v>
      </c>
      <c r="G66">
        <f>'Intérêts Composés'!$C$14*12/100*F66</f>
        <v>226.8</v>
      </c>
      <c r="H66">
        <f t="shared" si="4"/>
        <v>18.900000000000002</v>
      </c>
      <c r="I66" s="32">
        <f t="shared" si="6"/>
        <v>141025.92412200177</v>
      </c>
      <c r="J66" s="32">
        <f t="shared" si="7"/>
        <v>68800</v>
      </c>
      <c r="K66" s="32">
        <f t="shared" si="5"/>
        <v>72225.924122001772</v>
      </c>
    </row>
    <row r="67" spans="1:11" x14ac:dyDescent="0.25">
      <c r="A67" s="1" t="s">
        <v>16</v>
      </c>
      <c r="B67" s="2">
        <v>65</v>
      </c>
      <c r="C67" s="32">
        <f>IF('Intérêts Composés'!$C$14*12+1&gt;Calculs!B67,'Intérêts Composés'!$C$10*Calculs!B67+'Intérêts Composés'!$C$8,C66)</f>
        <v>20500</v>
      </c>
      <c r="D67" s="32">
        <f>IF('Intérêts Composés'!$C$14*12+1&gt;Calculs!B67,(D66+'Intérêts Composés'!$C$10)*(1+'Intérêts Composés'!$C$12/100)^(1/12),D66)</f>
        <v>25061.960474035965</v>
      </c>
      <c r="F67">
        <v>64</v>
      </c>
      <c r="G67">
        <f>'Intérêts Composés'!$C$14*12/100*F67</f>
        <v>230.4</v>
      </c>
      <c r="H67">
        <f t="shared" ref="H67:H98" si="8">G67/12</f>
        <v>19.2</v>
      </c>
      <c r="I67" s="32">
        <f t="shared" si="6"/>
        <v>145459.66021366909</v>
      </c>
      <c r="J67" s="32">
        <f t="shared" si="7"/>
        <v>70000</v>
      </c>
      <c r="K67" s="32">
        <f t="shared" ref="K67:K98" si="9">I67-J67</f>
        <v>75459.660213669093</v>
      </c>
    </row>
    <row r="68" spans="1:11" x14ac:dyDescent="0.25">
      <c r="A68" s="1" t="s">
        <v>16</v>
      </c>
      <c r="B68" s="2">
        <v>66</v>
      </c>
      <c r="C68" s="32">
        <f>IF('Intérêts Composés'!$C$14*12+1&gt;Calculs!B68,'Intérêts Composés'!$C$10*Calculs!B68+'Intérêts Composés'!$C$8,C67)</f>
        <v>20800</v>
      </c>
      <c r="D68" s="32">
        <f>IF('Intérêts Composés'!$C$14*12+1&gt;Calculs!B68,(D67+'Intérêts Composés'!$C$10)*(1+'Intérêts Composés'!$C$12/100)^(1/12),D67)</f>
        <v>25505.360685865791</v>
      </c>
      <c r="F68">
        <v>65</v>
      </c>
      <c r="G68">
        <f>'Intérêts Composés'!$C$14*12/100*F68</f>
        <v>234</v>
      </c>
      <c r="H68">
        <f t="shared" si="8"/>
        <v>19.5</v>
      </c>
      <c r="I68" s="32">
        <f t="shared" ref="I68:I99" si="10">VLOOKUP(G68,B67:D1266,3)</f>
        <v>149994.52593174583</v>
      </c>
      <c r="J68" s="32">
        <f t="shared" ref="J68:J99" si="11">VLOOKUP(G68,B67:D1266,2)</f>
        <v>71200</v>
      </c>
      <c r="K68" s="32">
        <f t="shared" si="9"/>
        <v>78794.525931745826</v>
      </c>
    </row>
    <row r="69" spans="1:11" x14ac:dyDescent="0.25">
      <c r="A69" s="1" t="s">
        <v>16</v>
      </c>
      <c r="B69" s="2">
        <v>67</v>
      </c>
      <c r="C69" s="32">
        <f>IF('Intérêts Composés'!$C$14*12+1&gt;Calculs!B69,'Intérêts Composés'!$C$10*Calculs!B69+'Intérêts Composés'!$C$8,C68)</f>
        <v>21100</v>
      </c>
      <c r="D69" s="32">
        <f>IF('Intérêts Composés'!$C$14*12+1&gt;Calculs!B69,(D68+'Intérêts Composés'!$C$10)*(1+'Intérêts Composés'!$C$12/100)^(1/12),D68)</f>
        <v>25951.267946958109</v>
      </c>
      <c r="F69">
        <v>66</v>
      </c>
      <c r="G69">
        <f>'Intérêts Composés'!$C$14*12/100*F69</f>
        <v>237.6</v>
      </c>
      <c r="H69">
        <f t="shared" si="8"/>
        <v>19.8</v>
      </c>
      <c r="I69" s="32">
        <f t="shared" si="10"/>
        <v>153463.42718164457</v>
      </c>
      <c r="J69" s="32">
        <f t="shared" si="11"/>
        <v>72100</v>
      </c>
      <c r="K69" s="32">
        <f t="shared" si="9"/>
        <v>81363.427181644569</v>
      </c>
    </row>
    <row r="70" spans="1:11" x14ac:dyDescent="0.25">
      <c r="A70" s="1" t="s">
        <v>16</v>
      </c>
      <c r="B70" s="2">
        <v>68</v>
      </c>
      <c r="C70" s="32">
        <f>IF('Intérêts Composés'!$C$14*12+1&gt;Calculs!B70,'Intérêts Composés'!$C$10*Calculs!B70+'Intérêts Composés'!$C$8,C69)</f>
        <v>21400</v>
      </c>
      <c r="D70" s="32">
        <f>IF('Intérêts Composés'!$C$14*12+1&gt;Calculs!B70,(D69+'Intérêts Composés'!$C$10)*(1+'Intérêts Composés'!$C$12/100)^(1/12),D69)</f>
        <v>26399.696432533943</v>
      </c>
      <c r="F70">
        <v>67</v>
      </c>
      <c r="G70">
        <f>'Intérêts Composés'!$C$14*12/100*F70</f>
        <v>241.20000000000002</v>
      </c>
      <c r="H70">
        <f t="shared" si="8"/>
        <v>20.100000000000001</v>
      </c>
      <c r="I70" s="32">
        <f t="shared" si="10"/>
        <v>158180.85179510995</v>
      </c>
      <c r="J70" s="32">
        <f t="shared" si="11"/>
        <v>73300</v>
      </c>
      <c r="K70" s="32">
        <f t="shared" si="9"/>
        <v>84880.851795109949</v>
      </c>
    </row>
    <row r="71" spans="1:11" x14ac:dyDescent="0.25">
      <c r="A71" s="1" t="s">
        <v>16</v>
      </c>
      <c r="B71" s="2">
        <v>69</v>
      </c>
      <c r="C71" s="32">
        <f>IF('Intérêts Composés'!$C$14*12+1&gt;Calculs!B71,'Intérêts Composés'!$C$10*Calculs!B71+'Intérêts Composés'!$C$8,C70)</f>
        <v>21700</v>
      </c>
      <c r="D71" s="32">
        <f>IF('Intérêts Composés'!$C$14*12+1&gt;Calculs!B71,(D70+'Intérêts Composés'!$C$10)*(1+'Intérêts Composés'!$C$12/100)^(1/12),D70)</f>
        <v>26850.660397963075</v>
      </c>
      <c r="F71">
        <v>68</v>
      </c>
      <c r="G71">
        <f>'Intérêts Composés'!$C$14*12/100*F71</f>
        <v>244.8</v>
      </c>
      <c r="H71">
        <f t="shared" si="8"/>
        <v>20.400000000000002</v>
      </c>
      <c r="I71" s="32">
        <f t="shared" si="10"/>
        <v>161789.39968942184</v>
      </c>
      <c r="J71" s="32">
        <f t="shared" si="11"/>
        <v>74200</v>
      </c>
      <c r="K71" s="32">
        <f t="shared" si="9"/>
        <v>87589.399689421844</v>
      </c>
    </row>
    <row r="72" spans="1:11" x14ac:dyDescent="0.25">
      <c r="A72" s="1" t="s">
        <v>16</v>
      </c>
      <c r="B72" s="2">
        <v>70</v>
      </c>
      <c r="C72" s="32">
        <f>IF('Intérêts Composés'!$C$14*12+1&gt;Calculs!B72,'Intérêts Composés'!$C$10*Calculs!B72+'Intérêts Composés'!$C$8,C71)</f>
        <v>22000</v>
      </c>
      <c r="D72" s="32">
        <f>IF('Intérêts Composés'!$C$14*12+1&gt;Calculs!B72,(D71+'Intérêts Composés'!$C$10)*(1+'Intérêts Composés'!$C$12/100)^(1/12),D71)</f>
        <v>27304.174179217225</v>
      </c>
      <c r="F72">
        <v>69</v>
      </c>
      <c r="G72">
        <f>'Intérêts Composés'!$C$14*12/100*F72</f>
        <v>248.4</v>
      </c>
      <c r="H72">
        <f t="shared" si="8"/>
        <v>20.7</v>
      </c>
      <c r="I72" s="32">
        <f t="shared" si="10"/>
        <v>166696.73242366803</v>
      </c>
      <c r="J72" s="32">
        <f t="shared" si="11"/>
        <v>75400</v>
      </c>
      <c r="K72" s="32">
        <f t="shared" si="9"/>
        <v>91296.732423668029</v>
      </c>
    </row>
    <row r="73" spans="1:11" x14ac:dyDescent="0.25">
      <c r="A73" s="1" t="s">
        <v>16</v>
      </c>
      <c r="B73" s="2">
        <v>71</v>
      </c>
      <c r="C73" s="32">
        <f>IF('Intérêts Composés'!$C$14*12+1&gt;Calculs!B73,'Intérêts Composés'!$C$10*Calculs!B73+'Intérêts Composés'!$C$8,C72)</f>
        <v>22300</v>
      </c>
      <c r="D73" s="32">
        <f>IF('Intérêts Composés'!$C$14*12+1&gt;Calculs!B73,(D72+'Intérêts Composés'!$C$10)*(1+'Intérêts Composés'!$C$12/100)^(1/12),D72)</f>
        <v>27760.252193325778</v>
      </c>
      <c r="F73">
        <v>70</v>
      </c>
      <c r="G73">
        <f>'Intérêts Composés'!$C$14*12/100*F73</f>
        <v>252</v>
      </c>
      <c r="H73">
        <f t="shared" si="8"/>
        <v>21</v>
      </c>
      <c r="I73" s="32">
        <f t="shared" si="10"/>
        <v>171715.99710781392</v>
      </c>
      <c r="J73" s="32">
        <f t="shared" si="11"/>
        <v>76600</v>
      </c>
      <c r="K73" s="32">
        <f t="shared" si="9"/>
        <v>95115.997107813921</v>
      </c>
    </row>
    <row r="74" spans="1:11" x14ac:dyDescent="0.25">
      <c r="A74" s="1" t="s">
        <v>16</v>
      </c>
      <c r="B74" s="2">
        <v>72</v>
      </c>
      <c r="C74" s="32">
        <f>IF('Intérêts Composés'!$C$14*12+1&gt;Calculs!B74,'Intérêts Composés'!$C$10*Calculs!B74+'Intérêts Composés'!$C$8,C73)</f>
        <v>22600</v>
      </c>
      <c r="D74" s="32">
        <f>IF('Intérêts Composés'!$C$14*12+1&gt;Calculs!B74,(D73+'Intérêts Composés'!$C$10)*(1+'Intérêts Composés'!$C$12/100)^(1/12),D73)</f>
        <v>28218.908938834098</v>
      </c>
      <c r="F74">
        <v>71</v>
      </c>
      <c r="G74">
        <f>'Intérêts Composés'!$C$14*12/100*F74</f>
        <v>255.6</v>
      </c>
      <c r="H74">
        <f t="shared" si="8"/>
        <v>21.3</v>
      </c>
      <c r="I74" s="32">
        <f t="shared" si="10"/>
        <v>175555.43461684574</v>
      </c>
      <c r="J74" s="32">
        <f t="shared" si="11"/>
        <v>77500</v>
      </c>
      <c r="K74" s="32">
        <f t="shared" si="9"/>
        <v>98055.434616845741</v>
      </c>
    </row>
    <row r="75" spans="1:11" x14ac:dyDescent="0.25">
      <c r="A75" s="1" t="s">
        <v>16</v>
      </c>
      <c r="B75" s="2">
        <v>73</v>
      </c>
      <c r="C75" s="32">
        <f>IF('Intérêts Composés'!$C$14*12+1&gt;Calculs!B75,'Intérêts Composés'!$C$10*Calculs!B75+'Intérêts Composés'!$C$8,C74)</f>
        <v>22900</v>
      </c>
      <c r="D75" s="32">
        <f>IF('Intérêts Composés'!$C$14*12+1&gt;Calculs!B75,(D74+'Intérêts Composés'!$C$10)*(1+'Intérêts Composés'!$C$12/100)^(1/12),D74)</f>
        <v>28680.158996264439</v>
      </c>
      <c r="F75">
        <v>72</v>
      </c>
      <c r="G75">
        <f>'Intérêts Composés'!$C$14*12/100*F75</f>
        <v>259.2</v>
      </c>
      <c r="H75">
        <f t="shared" si="8"/>
        <v>21.599999999999998</v>
      </c>
      <c r="I75" s="32">
        <f t="shared" si="10"/>
        <v>180776.75851803712</v>
      </c>
      <c r="J75" s="32">
        <f t="shared" si="11"/>
        <v>78700</v>
      </c>
      <c r="K75" s="32">
        <f t="shared" si="9"/>
        <v>102076.75851803712</v>
      </c>
    </row>
    <row r="76" spans="1:11" x14ac:dyDescent="0.25">
      <c r="A76" s="1" t="s">
        <v>16</v>
      </c>
      <c r="B76" s="2">
        <v>74</v>
      </c>
      <c r="C76" s="32">
        <f>IF('Intérêts Composés'!$C$14*12+1&gt;Calculs!B76,'Intérêts Composés'!$C$10*Calculs!B76+'Intérêts Composés'!$C$8,C75)</f>
        <v>23200</v>
      </c>
      <c r="D76" s="32">
        <f>IF('Intérêts Composés'!$C$14*12+1&gt;Calculs!B76,(D75+'Intérêts Composés'!$C$10)*(1+'Intérêts Composés'!$C$12/100)^(1/12),D75)</f>
        <v>29144.017028579441</v>
      </c>
      <c r="F76">
        <v>73</v>
      </c>
      <c r="G76">
        <f>'Intérêts Composés'!$C$14*12/100*F76</f>
        <v>262.8</v>
      </c>
      <c r="H76">
        <f t="shared" si="8"/>
        <v>21.900000000000002</v>
      </c>
      <c r="I76" s="32">
        <f t="shared" si="10"/>
        <v>184770.75925212068</v>
      </c>
      <c r="J76" s="32">
        <f t="shared" si="11"/>
        <v>79600</v>
      </c>
      <c r="K76" s="32">
        <f t="shared" si="9"/>
        <v>105170.75925212068</v>
      </c>
    </row>
    <row r="77" spans="1:11" x14ac:dyDescent="0.25">
      <c r="A77" s="1" t="s">
        <v>16</v>
      </c>
      <c r="B77" s="2">
        <v>75</v>
      </c>
      <c r="C77" s="32">
        <f>IF('Intérêts Composés'!$C$14*12+1&gt;Calculs!B77,'Intérêts Composés'!$C$10*Calculs!B77+'Intérêts Composés'!$C$8,C76)</f>
        <v>23500</v>
      </c>
      <c r="D77" s="32">
        <f>IF('Intérêts Composés'!$C$14*12+1&gt;Calculs!B77,(D76+'Intérêts Composés'!$C$10)*(1+'Intérêts Composés'!$C$12/100)^(1/12),D76)</f>
        <v>29610.497781648264</v>
      </c>
      <c r="F77">
        <v>74</v>
      </c>
      <c r="G77">
        <f>'Intérêts Composés'!$C$14*12/100*F77</f>
        <v>266.40000000000003</v>
      </c>
      <c r="H77">
        <f t="shared" si="8"/>
        <v>22.200000000000003</v>
      </c>
      <c r="I77" s="32">
        <f t="shared" si="10"/>
        <v>190202.27661506509</v>
      </c>
      <c r="J77" s="32">
        <f t="shared" si="11"/>
        <v>80800</v>
      </c>
      <c r="K77" s="32">
        <f t="shared" si="9"/>
        <v>109402.27661506509</v>
      </c>
    </row>
    <row r="78" spans="1:11" x14ac:dyDescent="0.25">
      <c r="A78" s="1" t="s">
        <v>16</v>
      </c>
      <c r="B78" s="2">
        <v>76</v>
      </c>
      <c r="C78" s="32">
        <f>IF('Intérêts Composés'!$C$14*12+1&gt;Calculs!B78,'Intérêts Composés'!$C$10*Calculs!B78+'Intérêts Composés'!$C$8,C77)</f>
        <v>23800</v>
      </c>
      <c r="D78" s="32">
        <f>IF('Intérêts Composés'!$C$14*12+1&gt;Calculs!B78,(D77+'Intérêts Composés'!$C$10)*(1+'Intérêts Composés'!$C$12/100)^(1/12),D77)</f>
        <v>30079.616084715366</v>
      </c>
      <c r="F78">
        <v>75</v>
      </c>
      <c r="G78">
        <f>'Intérêts Composés'!$C$14*12/100*F78</f>
        <v>270</v>
      </c>
      <c r="H78">
        <f t="shared" si="8"/>
        <v>22.5</v>
      </c>
      <c r="I78" s="32">
        <f t="shared" si="10"/>
        <v>195757.68211893496</v>
      </c>
      <c r="J78" s="32">
        <f t="shared" si="11"/>
        <v>82000</v>
      </c>
      <c r="K78" s="32">
        <f t="shared" si="9"/>
        <v>113757.68211893496</v>
      </c>
    </row>
    <row r="79" spans="1:11" x14ac:dyDescent="0.25">
      <c r="A79" s="1" t="s">
        <v>16</v>
      </c>
      <c r="B79" s="2">
        <v>77</v>
      </c>
      <c r="C79" s="32">
        <f>IF('Intérêts Composés'!$C$14*12+1&gt;Calculs!B79,'Intérêts Composés'!$C$10*Calculs!B79+'Intérêts Composés'!$C$8,C78)</f>
        <v>24100</v>
      </c>
      <c r="D79" s="32">
        <f>IF('Intérêts Composés'!$C$14*12+1&gt;Calculs!B79,(D78+'Intérêts Composés'!$C$10)*(1+'Intérêts Composés'!$C$12/100)^(1/12),D78)</f>
        <v>30551.386850871902</v>
      </c>
      <c r="F79">
        <v>76</v>
      </c>
      <c r="G79">
        <f>'Intérêts Composés'!$C$14*12/100*F79</f>
        <v>273.60000000000002</v>
      </c>
      <c r="H79">
        <f t="shared" si="8"/>
        <v>22.8</v>
      </c>
      <c r="I79" s="32">
        <f t="shared" si="10"/>
        <v>200007.23531281465</v>
      </c>
      <c r="J79" s="32">
        <f t="shared" si="11"/>
        <v>82900</v>
      </c>
      <c r="K79" s="32">
        <f t="shared" si="9"/>
        <v>117107.23531281465</v>
      </c>
    </row>
    <row r="80" spans="1:11" x14ac:dyDescent="0.25">
      <c r="A80" s="1" t="s">
        <v>16</v>
      </c>
      <c r="B80" s="2">
        <v>78</v>
      </c>
      <c r="C80" s="32">
        <f>IF('Intérêts Composés'!$C$14*12+1&gt;Calculs!B80,'Intérêts Composés'!$C$10*Calculs!B80+'Intérêts Composés'!$C$8,C79)</f>
        <v>24400</v>
      </c>
      <c r="D80" s="32">
        <f>IF('Intérêts Composés'!$C$14*12+1&gt;Calculs!B80,(D79+'Intérêts Composés'!$C$10)*(1+'Intérêts Composés'!$C$12/100)^(1/12),D79)</f>
        <v>31025.825077529815</v>
      </c>
      <c r="F80">
        <v>77</v>
      </c>
      <c r="G80">
        <f>'Intérêts Composés'!$C$14*12/100*F80</f>
        <v>277.2</v>
      </c>
      <c r="H80">
        <f t="shared" si="8"/>
        <v>23.099999999999998</v>
      </c>
      <c r="I80" s="32">
        <f t="shared" si="10"/>
        <v>205786.2833135681</v>
      </c>
      <c r="J80" s="32">
        <f t="shared" si="11"/>
        <v>84100</v>
      </c>
      <c r="K80" s="32">
        <f t="shared" si="9"/>
        <v>121686.2833135681</v>
      </c>
    </row>
    <row r="81" spans="1:11" x14ac:dyDescent="0.25">
      <c r="A81" s="1" t="s">
        <v>16</v>
      </c>
      <c r="B81" s="2">
        <v>79</v>
      </c>
      <c r="C81" s="32">
        <f>IF('Intérêts Composés'!$C$14*12+1&gt;Calculs!B81,'Intérêts Composés'!$C$10*Calculs!B81+'Intérêts Composés'!$C$8,C80)</f>
        <v>24700</v>
      </c>
      <c r="D81" s="32">
        <f>IF('Intérêts Composés'!$C$14*12+1&gt;Calculs!B81,(D80+'Intérêts Composés'!$C$10)*(1+'Intérêts Composés'!$C$12/100)^(1/12),D80)</f>
        <v>31502.945846898594</v>
      </c>
      <c r="F81">
        <v>78</v>
      </c>
      <c r="G81">
        <f>'Intérêts Composés'!$C$14*12/100*F81</f>
        <v>280.8</v>
      </c>
      <c r="H81">
        <f t="shared" si="8"/>
        <v>23.400000000000002</v>
      </c>
      <c r="I81" s="32">
        <f t="shared" si="10"/>
        <v>210206.90965165966</v>
      </c>
      <c r="J81" s="32">
        <f t="shared" si="11"/>
        <v>85000</v>
      </c>
      <c r="K81" s="32">
        <f t="shared" si="9"/>
        <v>125206.90965165966</v>
      </c>
    </row>
    <row r="82" spans="1:11" x14ac:dyDescent="0.25">
      <c r="A82" s="1" t="s">
        <v>16</v>
      </c>
      <c r="B82" s="2">
        <v>80</v>
      </c>
      <c r="C82" s="32">
        <f>IF('Intérêts Composés'!$C$14*12+1&gt;Calculs!B82,'Intérêts Composés'!$C$10*Calculs!B82+'Intérêts Composés'!$C$8,C81)</f>
        <v>25000</v>
      </c>
      <c r="D82" s="32">
        <f>IF('Intérêts Composés'!$C$14*12+1&gt;Calculs!B82,(D81+'Intérêts Composés'!$C$10)*(1+'Intérêts Composés'!$C$12/100)^(1/12),D81)</f>
        <v>31982.764326464734</v>
      </c>
      <c r="F82">
        <v>79</v>
      </c>
      <c r="G82">
        <f>'Intérêts Composés'!$C$14*12/100*F82</f>
        <v>284.40000000000003</v>
      </c>
      <c r="H82">
        <f t="shared" si="8"/>
        <v>23.700000000000003</v>
      </c>
      <c r="I82" s="32">
        <f t="shared" si="10"/>
        <v>216218.60326641882</v>
      </c>
      <c r="J82" s="32">
        <f t="shared" si="11"/>
        <v>86200</v>
      </c>
      <c r="K82" s="32">
        <f t="shared" si="9"/>
        <v>130018.60326641882</v>
      </c>
    </row>
    <row r="83" spans="1:11" x14ac:dyDescent="0.25">
      <c r="A83" s="1" t="s">
        <v>16</v>
      </c>
      <c r="B83" s="2">
        <v>81</v>
      </c>
      <c r="C83" s="32">
        <f>IF('Intérêts Composés'!$C$14*12+1&gt;Calculs!B83,'Intérêts Composés'!$C$10*Calculs!B83+'Intérêts Composés'!$C$8,C82)</f>
        <v>25300</v>
      </c>
      <c r="D83" s="32">
        <f>IF('Intérêts Composés'!$C$14*12+1&gt;Calculs!B83,(D82+'Intérêts Composés'!$C$10)*(1+'Intérêts Composés'!$C$12/100)^(1/12),D82)</f>
        <v>32465.295769473905</v>
      </c>
      <c r="F83">
        <v>80</v>
      </c>
      <c r="G83">
        <f>'Intérêts Composés'!$C$14*12/100*F83</f>
        <v>288</v>
      </c>
      <c r="H83">
        <f t="shared" si="8"/>
        <v>24</v>
      </c>
      <c r="I83" s="32">
        <f t="shared" si="10"/>
        <v>222367.41833287899</v>
      </c>
      <c r="J83" s="32">
        <f t="shared" si="11"/>
        <v>87400</v>
      </c>
      <c r="K83" s="32">
        <f t="shared" si="9"/>
        <v>134967.41833287899</v>
      </c>
    </row>
    <row r="84" spans="1:11" x14ac:dyDescent="0.25">
      <c r="A84" s="1" t="s">
        <v>16</v>
      </c>
      <c r="B84" s="2">
        <v>82</v>
      </c>
      <c r="C84" s="32">
        <f>IF('Intérêts Composés'!$C$14*12+1&gt;Calculs!B84,'Intérêts Composés'!$C$10*Calculs!B84+'Intérêts Composés'!$C$8,C83)</f>
        <v>25600</v>
      </c>
      <c r="D84" s="32">
        <f>IF('Intérêts Composés'!$C$14*12+1&gt;Calculs!B84,(D83+'Intérêts Composés'!$C$10)*(1+'Intérêts Composés'!$C$12/100)^(1/12),D83)</f>
        <v>32950.555515415843</v>
      </c>
      <c r="F84">
        <v>81</v>
      </c>
      <c r="G84">
        <f>'Intérêts Composés'!$C$14*12/100*F84</f>
        <v>291.60000000000002</v>
      </c>
      <c r="H84">
        <f t="shared" si="8"/>
        <v>24.3</v>
      </c>
      <c r="I84" s="32">
        <f t="shared" si="10"/>
        <v>227070.89437725587</v>
      </c>
      <c r="J84" s="32">
        <f t="shared" si="11"/>
        <v>88300</v>
      </c>
      <c r="K84" s="32">
        <f t="shared" si="9"/>
        <v>138770.89437725587</v>
      </c>
    </row>
    <row r="85" spans="1:11" x14ac:dyDescent="0.25">
      <c r="A85" s="1" t="s">
        <v>16</v>
      </c>
      <c r="B85" s="2">
        <v>83</v>
      </c>
      <c r="C85" s="32">
        <f>IF('Intérêts Composés'!$C$14*12+1&gt;Calculs!B85,'Intérêts Composés'!$C$10*Calculs!B85+'Intérêts Composés'!$C$8,C84)</f>
        <v>25900</v>
      </c>
      <c r="D85" s="32">
        <f>IF('Intérêts Composés'!$C$14*12+1&gt;Calculs!B85,(D84+'Intérêts Composés'!$C$10)*(1+'Intérêts Composés'!$C$12/100)^(1/12),D84)</f>
        <v>33438.558990511992</v>
      </c>
      <c r="F85">
        <v>82</v>
      </c>
      <c r="G85">
        <f>'Intérêts Composés'!$C$14*12/100*F85</f>
        <v>295.2</v>
      </c>
      <c r="H85">
        <f t="shared" si="8"/>
        <v>24.599999999999998</v>
      </c>
      <c r="I85" s="32">
        <f t="shared" si="10"/>
        <v>233467.24067314304</v>
      </c>
      <c r="J85" s="32">
        <f t="shared" si="11"/>
        <v>89500</v>
      </c>
      <c r="K85" s="32">
        <f t="shared" si="9"/>
        <v>143967.24067314304</v>
      </c>
    </row>
    <row r="86" spans="1:11" x14ac:dyDescent="0.25">
      <c r="A86" s="1" t="s">
        <v>16</v>
      </c>
      <c r="B86" s="2">
        <v>84</v>
      </c>
      <c r="C86" s="32">
        <f>IF('Intérêts Composés'!$C$14*12+1&gt;Calculs!B86,'Intérêts Composés'!$C$10*Calculs!B86+'Intérêts Composés'!$C$8,C85)</f>
        <v>26200</v>
      </c>
      <c r="D86" s="32">
        <f>IF('Intérêts Composés'!$C$14*12+1&gt;Calculs!B86,(D85+'Intérêts Composés'!$C$10)*(1+'Intérêts Composés'!$C$12/100)^(1/12),D85)</f>
        <v>33929.321708205898</v>
      </c>
      <c r="F86">
        <v>83</v>
      </c>
      <c r="G86">
        <f>'Intérêts Composés'!$C$14*12/100*F86</f>
        <v>298.8</v>
      </c>
      <c r="H86">
        <f t="shared" si="8"/>
        <v>24.900000000000002</v>
      </c>
      <c r="I86" s="32">
        <f t="shared" si="10"/>
        <v>238360.06331442698</v>
      </c>
      <c r="J86" s="32">
        <f t="shared" si="11"/>
        <v>90400</v>
      </c>
      <c r="K86" s="32">
        <f t="shared" si="9"/>
        <v>147960.06331442698</v>
      </c>
    </row>
    <row r="87" spans="1:11" x14ac:dyDescent="0.25">
      <c r="A87" s="1" t="s">
        <v>16</v>
      </c>
      <c r="B87" s="2">
        <v>85</v>
      </c>
      <c r="C87" s="32">
        <f>IF('Intérêts Composés'!$C$14*12+1&gt;Calculs!B87,'Intérêts Composés'!$C$10*Calculs!B87+'Intérêts Composés'!$C$8,C86)</f>
        <v>26500</v>
      </c>
      <c r="D87" s="32">
        <f>IF('Intérêts Composés'!$C$14*12+1&gt;Calculs!B87,(D86+'Intérêts Composés'!$C$10)*(1+'Intérêts Composés'!$C$12/100)^(1/12),D86)</f>
        <v>34422.859269656365</v>
      </c>
      <c r="F87">
        <v>84</v>
      </c>
      <c r="G87">
        <f>'Intérêts Composés'!$C$14*12/100*F87</f>
        <v>302.40000000000003</v>
      </c>
      <c r="H87">
        <f t="shared" si="8"/>
        <v>25.200000000000003</v>
      </c>
      <c r="I87" s="32">
        <f t="shared" si="10"/>
        <v>245013.90563928051</v>
      </c>
      <c r="J87" s="32">
        <f t="shared" si="11"/>
        <v>91600</v>
      </c>
      <c r="K87" s="32">
        <f t="shared" si="9"/>
        <v>153413.90563928051</v>
      </c>
    </row>
    <row r="88" spans="1:11" x14ac:dyDescent="0.25">
      <c r="A88" s="1" t="s">
        <v>16</v>
      </c>
      <c r="B88" s="2">
        <v>86</v>
      </c>
      <c r="C88" s="32">
        <f>IF('Intérêts Composés'!$C$14*12+1&gt;Calculs!B88,'Intérêts Composés'!$C$10*Calculs!B88+'Intérêts Composés'!$C$8,C87)</f>
        <v>26800</v>
      </c>
      <c r="D88" s="32">
        <f>IF('Intérêts Composés'!$C$14*12+1&gt;Calculs!B88,(D87+'Intérêts Composés'!$C$10)*(1+'Intérêts Composés'!$C$12/100)^(1/12),D87)</f>
        <v>34919.187364233418</v>
      </c>
      <c r="F88">
        <v>85</v>
      </c>
      <c r="G88">
        <f>'Intérêts Composés'!$C$14*12/100*F88</f>
        <v>306</v>
      </c>
      <c r="H88">
        <f t="shared" si="8"/>
        <v>25.5</v>
      </c>
      <c r="I88" s="32">
        <f t="shared" si="10"/>
        <v>251819.51626395775</v>
      </c>
      <c r="J88" s="32">
        <f t="shared" si="11"/>
        <v>92800</v>
      </c>
      <c r="K88" s="32">
        <f t="shared" si="9"/>
        <v>159019.51626395775</v>
      </c>
    </row>
    <row r="89" spans="1:11" x14ac:dyDescent="0.25">
      <c r="A89" s="1" t="s">
        <v>16</v>
      </c>
      <c r="B89" s="2">
        <v>87</v>
      </c>
      <c r="C89" s="32">
        <f>IF('Intérêts Composés'!$C$14*12+1&gt;Calculs!B89,'Intérêts Composés'!$C$10*Calculs!B89+'Intérêts Composés'!$C$8,C88)</f>
        <v>27100</v>
      </c>
      <c r="D89" s="32">
        <f>IF('Intérêts Composés'!$C$14*12+1&gt;Calculs!B89,(D88+'Intérêts Composés'!$C$10)*(1+'Intérêts Composés'!$C$12/100)^(1/12),D88)</f>
        <v>35418.321770017057</v>
      </c>
      <c r="F89">
        <v>86</v>
      </c>
      <c r="G89">
        <f>'Intérêts Composés'!$C$14*12/100*F89</f>
        <v>309.60000000000002</v>
      </c>
      <c r="H89">
        <f t="shared" si="8"/>
        <v>25.8</v>
      </c>
      <c r="I89" s="32">
        <f t="shared" si="10"/>
        <v>257025.40165724771</v>
      </c>
      <c r="J89" s="32">
        <f t="shared" si="11"/>
        <v>93700</v>
      </c>
      <c r="K89" s="32">
        <f t="shared" si="9"/>
        <v>163325.40165724771</v>
      </c>
    </row>
    <row r="90" spans="1:11" x14ac:dyDescent="0.25">
      <c r="A90" s="1" t="s">
        <v>16</v>
      </c>
      <c r="B90" s="2">
        <v>88</v>
      </c>
      <c r="C90" s="32">
        <f>IF('Intérêts Composés'!$C$14*12+1&gt;Calculs!B90,'Intérêts Composés'!$C$10*Calculs!B90+'Intérêts Composés'!$C$8,C89)</f>
        <v>27400</v>
      </c>
      <c r="D90" s="32">
        <f>IF('Intérêts Composés'!$C$14*12+1&gt;Calculs!B90,(D89+'Intérêts Composés'!$C$10)*(1+'Intérêts Composés'!$C$12/100)^(1/12),D89)</f>
        <v>35920.278354298855</v>
      </c>
      <c r="F90">
        <v>87</v>
      </c>
      <c r="G90">
        <f>'Intérêts Composés'!$C$14*12/100*F90</f>
        <v>313.2</v>
      </c>
      <c r="H90">
        <f t="shared" si="8"/>
        <v>26.099999999999998</v>
      </c>
      <c r="I90" s="32">
        <f t="shared" si="10"/>
        <v>264104.98395723477</v>
      </c>
      <c r="J90" s="32">
        <f t="shared" si="11"/>
        <v>94900</v>
      </c>
      <c r="K90" s="32">
        <f t="shared" si="9"/>
        <v>169204.98395723477</v>
      </c>
    </row>
    <row r="91" spans="1:11" x14ac:dyDescent="0.25">
      <c r="A91" s="1" t="s">
        <v>16</v>
      </c>
      <c r="B91" s="2">
        <v>89</v>
      </c>
      <c r="C91" s="32">
        <f>IF('Intérêts Composés'!$C$14*12+1&gt;Calculs!B91,'Intérêts Composés'!$C$10*Calculs!B91+'Intérêts Composés'!$C$8,C90)</f>
        <v>27700</v>
      </c>
      <c r="D91" s="32">
        <f>IF('Intérêts Composés'!$C$14*12+1&gt;Calculs!B91,(D90+'Intérêts Composés'!$C$10)*(1+'Intérêts Composés'!$C$12/100)^(1/12),D90)</f>
        <v>36425.073074086351</v>
      </c>
      <c r="F91">
        <v>88</v>
      </c>
      <c r="G91">
        <f>'Intérêts Composés'!$C$14*12/100*F91</f>
        <v>316.8</v>
      </c>
      <c r="H91">
        <f t="shared" si="8"/>
        <v>26.400000000000002</v>
      </c>
      <c r="I91" s="32">
        <f t="shared" si="10"/>
        <v>269520.44130832946</v>
      </c>
      <c r="J91" s="32">
        <f t="shared" si="11"/>
        <v>95800</v>
      </c>
      <c r="K91" s="32">
        <f t="shared" si="9"/>
        <v>173720.44130832946</v>
      </c>
    </row>
    <row r="92" spans="1:11" x14ac:dyDescent="0.25">
      <c r="A92" s="1" t="s">
        <v>16</v>
      </c>
      <c r="B92" s="2">
        <v>90</v>
      </c>
      <c r="C92" s="32">
        <f>IF('Intérêts Composés'!$C$14*12+1&gt;Calculs!B92,'Intérêts Composés'!$C$10*Calculs!B92+'Intérêts Composés'!$C$8,C91)</f>
        <v>28000</v>
      </c>
      <c r="D92" s="32">
        <f>IF('Intérêts Composés'!$C$14*12+1&gt;Calculs!B92,(D91+'Intérêts Composés'!$C$10)*(1+'Intérêts Composés'!$C$12/100)^(1/12),D91)</f>
        <v>36932.721976610315</v>
      </c>
      <c r="F92">
        <v>89</v>
      </c>
      <c r="G92">
        <f>'Intérêts Composés'!$C$14*12/100*F92</f>
        <v>320.40000000000003</v>
      </c>
      <c r="H92">
        <f t="shared" si="8"/>
        <v>26.700000000000003</v>
      </c>
      <c r="I92" s="32">
        <f t="shared" si="10"/>
        <v>276885.0244892349</v>
      </c>
      <c r="J92" s="32">
        <f t="shared" si="11"/>
        <v>97000</v>
      </c>
      <c r="K92" s="32">
        <f t="shared" si="9"/>
        <v>179885.0244892349</v>
      </c>
    </row>
    <row r="93" spans="1:11" x14ac:dyDescent="0.25">
      <c r="A93" s="1" t="s">
        <v>16</v>
      </c>
      <c r="B93" s="2">
        <v>91</v>
      </c>
      <c r="C93" s="32">
        <f>IF('Intérêts Composés'!$C$14*12+1&gt;Calculs!B93,'Intérêts Composés'!$C$10*Calculs!B93+'Intérêts Composés'!$C$8,C92)</f>
        <v>28300</v>
      </c>
      <c r="D93" s="32">
        <f>IF('Intérêts Composés'!$C$14*12+1&gt;Calculs!B93,(D92+'Intérêts Composés'!$C$10)*(1+'Intérêts Composés'!$C$12/100)^(1/12),D92)</f>
        <v>37443.241199834913</v>
      </c>
      <c r="F93">
        <v>90</v>
      </c>
      <c r="G93">
        <f>'Intérêts Composés'!$C$14*12/100*F93</f>
        <v>324</v>
      </c>
      <c r="H93">
        <f t="shared" si="8"/>
        <v>27</v>
      </c>
      <c r="I93" s="32">
        <f t="shared" si="10"/>
        <v>284417.58734469651</v>
      </c>
      <c r="J93" s="32">
        <f t="shared" si="11"/>
        <v>98200</v>
      </c>
      <c r="K93" s="32">
        <f t="shared" si="9"/>
        <v>186217.58734469651</v>
      </c>
    </row>
    <row r="94" spans="1:11" x14ac:dyDescent="0.25">
      <c r="A94" s="1" t="s">
        <v>16</v>
      </c>
      <c r="B94" s="2">
        <v>92</v>
      </c>
      <c r="C94" s="32">
        <f>IF('Intérêts Composés'!$C$14*12+1&gt;Calculs!B94,'Intérêts Composés'!$C$10*Calculs!B94+'Intérêts Composés'!$C$8,C93)</f>
        <v>28600</v>
      </c>
      <c r="D94" s="32">
        <f>IF('Intérêts Composés'!$C$14*12+1&gt;Calculs!B94,(D93+'Intérêts Composés'!$C$10)*(1+'Intérêts Composés'!$C$12/100)^(1/12),D93)</f>
        <v>37956.646972970681</v>
      </c>
      <c r="F94">
        <v>91</v>
      </c>
      <c r="G94">
        <f>'Intérêts Composés'!$C$14*12/100*F94</f>
        <v>327.60000000000002</v>
      </c>
      <c r="H94">
        <f t="shared" si="8"/>
        <v>27.3</v>
      </c>
      <c r="I94" s="32">
        <f t="shared" si="10"/>
        <v>290179.54774852807</v>
      </c>
      <c r="J94" s="32">
        <f t="shared" si="11"/>
        <v>99100</v>
      </c>
      <c r="K94" s="32">
        <f t="shared" si="9"/>
        <v>191079.54774852807</v>
      </c>
    </row>
    <row r="95" spans="1:11" x14ac:dyDescent="0.25">
      <c r="A95" s="1" t="s">
        <v>16</v>
      </c>
      <c r="B95" s="2">
        <v>93</v>
      </c>
      <c r="C95" s="32">
        <f>IF('Intérêts Composés'!$C$14*12+1&gt;Calculs!B95,'Intérêts Composés'!$C$10*Calculs!B95+'Intérêts Composés'!$C$8,C94)</f>
        <v>28900</v>
      </c>
      <c r="D95" s="32">
        <f>IF('Intérêts Composés'!$C$14*12+1&gt;Calculs!B95,(D94+'Intérêts Composés'!$C$10)*(1+'Intérêts Composés'!$C$12/100)^(1/12),D94)</f>
        <v>38472.955616990497</v>
      </c>
      <c r="F95">
        <v>92</v>
      </c>
      <c r="G95">
        <f>'Intérêts Composés'!$C$14*12/100*F95</f>
        <v>331.2</v>
      </c>
      <c r="H95">
        <f t="shared" si="8"/>
        <v>27.599999999999998</v>
      </c>
      <c r="I95" s="32">
        <f t="shared" si="10"/>
        <v>298015.34700388054</v>
      </c>
      <c r="J95" s="32">
        <f t="shared" si="11"/>
        <v>100300</v>
      </c>
      <c r="K95" s="32">
        <f t="shared" si="9"/>
        <v>197715.34700388054</v>
      </c>
    </row>
    <row r="96" spans="1:11" x14ac:dyDescent="0.25">
      <c r="A96" s="1" t="s">
        <v>16</v>
      </c>
      <c r="B96" s="2">
        <v>94</v>
      </c>
      <c r="C96" s="32">
        <f>IF('Intérêts Composés'!$C$14*12+1&gt;Calculs!B96,'Intérêts Composés'!$C$10*Calculs!B96+'Intérêts Composés'!$C$8,C95)</f>
        <v>29200</v>
      </c>
      <c r="D96" s="32">
        <f>IF('Intérêts Composés'!$C$14*12+1&gt;Calculs!B96,(D95+'Intérêts Composés'!$C$10)*(1+'Intérêts Composés'!$C$12/100)^(1/12),D95)</f>
        <v>38992.183545148371</v>
      </c>
      <c r="F96">
        <v>93</v>
      </c>
      <c r="G96">
        <f>'Intérêts Composés'!$C$14*12/100*F96</f>
        <v>334.8</v>
      </c>
      <c r="H96">
        <f t="shared" si="8"/>
        <v>27.900000000000002</v>
      </c>
      <c r="I96" s="32">
        <f t="shared" si="10"/>
        <v>304009.26513082691</v>
      </c>
      <c r="J96" s="32">
        <f t="shared" si="11"/>
        <v>101200</v>
      </c>
      <c r="K96" s="32">
        <f t="shared" si="9"/>
        <v>202809.26513082691</v>
      </c>
    </row>
    <row r="97" spans="1:11" x14ac:dyDescent="0.25">
      <c r="A97" s="1" t="s">
        <v>16</v>
      </c>
      <c r="B97" s="2">
        <v>95</v>
      </c>
      <c r="C97" s="32">
        <f>IF('Intérêts Composés'!$C$14*12+1&gt;Calculs!B97,'Intérêts Composés'!$C$10*Calculs!B97+'Intérêts Composés'!$C$8,C96)</f>
        <v>29500</v>
      </c>
      <c r="D97" s="32">
        <f>IF('Intérêts Composés'!$C$14*12+1&gt;Calculs!B97,(D96+'Intérêts Composés'!$C$10)*(1+'Intérêts Composés'!$C$12/100)^(1/12),D96)</f>
        <v>39514.347263501251</v>
      </c>
      <c r="F97">
        <v>94</v>
      </c>
      <c r="G97">
        <f>'Intérêts Composés'!$C$14*12/100*F97</f>
        <v>338.40000000000003</v>
      </c>
      <c r="H97">
        <f t="shared" si="8"/>
        <v>28.200000000000003</v>
      </c>
      <c r="I97" s="32">
        <f t="shared" si="10"/>
        <v>312160.50809399236</v>
      </c>
      <c r="J97" s="32">
        <f t="shared" si="11"/>
        <v>102400</v>
      </c>
      <c r="K97" s="32">
        <f t="shared" si="9"/>
        <v>209760.50809399236</v>
      </c>
    </row>
    <row r="98" spans="1:11" x14ac:dyDescent="0.25">
      <c r="A98" s="1" t="s">
        <v>16</v>
      </c>
      <c r="B98" s="2">
        <v>96</v>
      </c>
      <c r="C98" s="32">
        <f>IF('Intérêts Composés'!$C$14*12+1&gt;Calculs!B98,'Intérêts Composés'!$C$10*Calculs!B98+'Intérêts Composés'!$C$8,C97)</f>
        <v>29800</v>
      </c>
      <c r="D98" s="32">
        <f>IF('Intérêts Composés'!$C$14*12+1&gt;Calculs!B98,(D97+'Intérêts Composés'!$C$10)*(1+'Intérêts Composés'!$C$12/100)^(1/12),D97)</f>
        <v>40039.463371433725</v>
      </c>
      <c r="F98">
        <v>95</v>
      </c>
      <c r="G98">
        <f>'Intérêts Composés'!$C$14*12/100*F98</f>
        <v>342</v>
      </c>
      <c r="H98">
        <f t="shared" si="8"/>
        <v>28.5</v>
      </c>
      <c r="I98" s="32">
        <f t="shared" si="10"/>
        <v>320497.67375047889</v>
      </c>
      <c r="J98" s="32">
        <f t="shared" si="11"/>
        <v>103600</v>
      </c>
      <c r="K98" s="32">
        <f t="shared" si="9"/>
        <v>216897.67375047889</v>
      </c>
    </row>
    <row r="99" spans="1:11" x14ac:dyDescent="0.25">
      <c r="A99" s="1" t="s">
        <v>16</v>
      </c>
      <c r="B99" s="2">
        <v>97</v>
      </c>
      <c r="C99" s="32">
        <f>IF('Intérêts Composés'!$C$14*12+1&gt;Calculs!B99,'Intérêts Composés'!$C$10*Calculs!B99+'Intérêts Composés'!$C$8,C98)</f>
        <v>30100</v>
      </c>
      <c r="D99" s="32">
        <f>IF('Intérêts Composés'!$C$14*12+1&gt;Calculs!B99,(D98+'Intérêts Composés'!$C$10)*(1+'Intérêts Composés'!$C$12/100)^(1/12),D98)</f>
        <v>40567.548562185722</v>
      </c>
      <c r="F99">
        <v>96</v>
      </c>
      <c r="G99">
        <f>'Intérêts Composés'!$C$14*12/100*F99</f>
        <v>345.6</v>
      </c>
      <c r="H99">
        <f t="shared" ref="H99:H103" si="12">G99/12</f>
        <v>28.8</v>
      </c>
      <c r="I99" s="32">
        <f t="shared" si="10"/>
        <v>326875.10721033101</v>
      </c>
      <c r="J99" s="32">
        <f t="shared" si="11"/>
        <v>104500</v>
      </c>
      <c r="K99" s="32">
        <f t="shared" ref="K99:K103" si="13">I99-J99</f>
        <v>222375.10721033101</v>
      </c>
    </row>
    <row r="100" spans="1:11" x14ac:dyDescent="0.25">
      <c r="A100" s="1" t="s">
        <v>16</v>
      </c>
      <c r="B100" s="2">
        <v>98</v>
      </c>
      <c r="C100" s="32">
        <f>IF('Intérêts Composés'!$C$14*12+1&gt;Calculs!B100,'Intérêts Composés'!$C$10*Calculs!B100+'Intérêts Composés'!$C$8,C99)</f>
        <v>30400</v>
      </c>
      <c r="D100" s="32">
        <f>IF('Intérêts Composés'!$C$14*12+1&gt;Calculs!B100,(D99+'Intérêts Composés'!$C$10)*(1+'Intérêts Composés'!$C$12/100)^(1/12),D99)</f>
        <v>41098.619623383165</v>
      </c>
      <c r="F100">
        <v>97</v>
      </c>
      <c r="G100">
        <f>'Intérêts Composés'!$C$14*12/100*F100</f>
        <v>349.2</v>
      </c>
      <c r="H100">
        <f t="shared" si="12"/>
        <v>29.099999999999998</v>
      </c>
      <c r="I100" s="32">
        <f t="shared" ref="I100:I103" si="14">VLOOKUP(G100,B99:D1298,3)</f>
        <v>335547.89994985401</v>
      </c>
      <c r="J100" s="32">
        <f t="shared" ref="J100:J103" si="15">VLOOKUP(G100,B99:D1298,2)</f>
        <v>105700</v>
      </c>
      <c r="K100" s="32">
        <f t="shared" si="13"/>
        <v>229847.89994985401</v>
      </c>
    </row>
    <row r="101" spans="1:11" x14ac:dyDescent="0.25">
      <c r="A101" s="1" t="s">
        <v>16</v>
      </c>
      <c r="B101" s="2">
        <v>99</v>
      </c>
      <c r="C101" s="32">
        <f>IF('Intérêts Composés'!$C$14*12+1&gt;Calculs!B101,'Intérêts Composés'!$C$10*Calculs!B101+'Intérêts Composés'!$C$8,C100)</f>
        <v>30700</v>
      </c>
      <c r="D101" s="32">
        <f>IF('Intérêts Composés'!$C$14*12+1&gt;Calculs!B101,(D100+'Intérêts Composés'!$C$10)*(1+'Intérêts Composés'!$C$12/100)^(1/12),D100)</f>
        <v>41632.693437571659</v>
      </c>
      <c r="F101">
        <v>98</v>
      </c>
      <c r="G101">
        <f>'Intérêts Composés'!$C$14*12/100*F101</f>
        <v>352.8</v>
      </c>
      <c r="H101">
        <f t="shared" si="12"/>
        <v>29.400000000000002</v>
      </c>
      <c r="I101" s="32">
        <f t="shared" si="14"/>
        <v>342182.06806961109</v>
      </c>
      <c r="J101" s="32">
        <f t="shared" si="15"/>
        <v>106600</v>
      </c>
      <c r="K101" s="32">
        <f t="shared" si="13"/>
        <v>235582.06806961109</v>
      </c>
    </row>
    <row r="102" spans="1:11" x14ac:dyDescent="0.25">
      <c r="A102" s="1" t="s">
        <v>16</v>
      </c>
      <c r="B102" s="2">
        <v>100</v>
      </c>
      <c r="C102" s="32">
        <f>IF('Intérêts Composés'!$C$14*12+1&gt;Calculs!B102,'Intérêts Composés'!$C$10*Calculs!B102+'Intérêts Composés'!$C$8,C101)</f>
        <v>31000</v>
      </c>
      <c r="D102" s="32">
        <f>IF('Intérêts Composés'!$C$14*12+1&gt;Calculs!B102,(D101+'Intérêts Composés'!$C$10)*(1+'Intérêts Composés'!$C$12/100)^(1/12),D101)</f>
        <v>42169.786982753183</v>
      </c>
      <c r="F102">
        <v>99</v>
      </c>
      <c r="G102">
        <f>'Intérêts Composés'!$C$14*12/100*F102</f>
        <v>356.40000000000003</v>
      </c>
      <c r="H102">
        <f t="shared" si="12"/>
        <v>29.700000000000003</v>
      </c>
      <c r="I102" s="32">
        <f t="shared" si="14"/>
        <v>351203.99914329697</v>
      </c>
      <c r="J102" s="32">
        <f t="shared" si="15"/>
        <v>107800</v>
      </c>
      <c r="K102" s="32">
        <f t="shared" si="13"/>
        <v>243403.99914329697</v>
      </c>
    </row>
    <row r="103" spans="1:11" x14ac:dyDescent="0.25">
      <c r="A103" s="1" t="s">
        <v>16</v>
      </c>
      <c r="B103" s="2">
        <v>101</v>
      </c>
      <c r="C103" s="32">
        <f>IF('Intérêts Composés'!$C$14*12+1&gt;Calculs!B103,'Intérêts Composés'!$C$10*Calculs!B103+'Intérêts Composés'!$C$8,C102)</f>
        <v>31300</v>
      </c>
      <c r="D103" s="32">
        <f>IF('Intérêts Composés'!$C$14*12+1&gt;Calculs!B103,(D102+'Intérêts Composés'!$C$10)*(1+'Intérêts Composés'!$C$12/100)^(1/12),D102)</f>
        <v>42709.917332925805</v>
      </c>
      <c r="F103">
        <v>100</v>
      </c>
      <c r="G103">
        <f>'Intérêts Composés'!$C$14*12/100*F103</f>
        <v>360</v>
      </c>
      <c r="H103">
        <f t="shared" si="12"/>
        <v>30</v>
      </c>
      <c r="I103" s="32">
        <f t="shared" si="14"/>
        <v>360431.71254144015</v>
      </c>
      <c r="J103" s="32">
        <f t="shared" si="15"/>
        <v>109000</v>
      </c>
      <c r="K103" s="32">
        <f t="shared" si="13"/>
        <v>251431.71254144015</v>
      </c>
    </row>
    <row r="104" spans="1:11" x14ac:dyDescent="0.25">
      <c r="A104" s="1" t="s">
        <v>16</v>
      </c>
      <c r="B104" s="2">
        <v>102</v>
      </c>
      <c r="C104" s="32">
        <f>IF('Intérêts Composés'!$C$14*12+1&gt;Calculs!B104,'Intérêts Composés'!$C$10*Calculs!B104+'Intérêts Composés'!$C$8,C103)</f>
        <v>31600</v>
      </c>
      <c r="D104" s="32">
        <f>IF('Intérêts Composés'!$C$14*12+1&gt;Calculs!B104,(D103+'Intérêts Composés'!$C$10)*(1+'Intérêts Composés'!$C$12/100)^(1/12),D103)</f>
        <v>43253.101658626452</v>
      </c>
    </row>
    <row r="105" spans="1:11" x14ac:dyDescent="0.25">
      <c r="A105" s="1" t="s">
        <v>16</v>
      </c>
      <c r="B105" s="2">
        <v>103</v>
      </c>
      <c r="C105" s="32">
        <f>IF('Intérêts Composés'!$C$14*12+1&gt;Calculs!B105,'Intérêts Composés'!$C$10*Calculs!B105+'Intérêts Composés'!$C$8,C104)</f>
        <v>31900</v>
      </c>
      <c r="D105" s="32">
        <f>IF('Intérêts Composés'!$C$14*12+1&gt;Calculs!B105,(D104+'Intérêts Composés'!$C$10)*(1+'Intérêts Composés'!$C$12/100)^(1/12),D104)</f>
        <v>43799.357227476765</v>
      </c>
    </row>
    <row r="106" spans="1:11" x14ac:dyDescent="0.25">
      <c r="A106" s="1" t="s">
        <v>16</v>
      </c>
      <c r="B106" s="2">
        <v>104</v>
      </c>
      <c r="C106" s="32">
        <f>IF('Intérêts Composés'!$C$14*12+1&gt;Calculs!B106,'Intérêts Composés'!$C$10*Calculs!B106+'Intérêts Composés'!$C$8,C105)</f>
        <v>32200</v>
      </c>
      <c r="D106" s="32">
        <f>IF('Intérêts Composés'!$C$14*12+1&gt;Calculs!B106,(D105+'Intérêts Composés'!$C$10)*(1+'Intérêts Composés'!$C$12/100)^(1/12),D105)</f>
        <v>44348.701404732041</v>
      </c>
    </row>
    <row r="107" spans="1:11" x14ac:dyDescent="0.25">
      <c r="A107" s="1" t="s">
        <v>16</v>
      </c>
      <c r="B107" s="2">
        <v>105</v>
      </c>
      <c r="C107" s="32">
        <f>IF('Intérêts Composés'!$C$14*12+1&gt;Calculs!B107,'Intérêts Composés'!$C$10*Calculs!B107+'Intérêts Composés'!$C$8,C106)</f>
        <v>32500</v>
      </c>
      <c r="D107" s="32">
        <f>IF('Intérêts Composés'!$C$14*12+1&gt;Calculs!B107,(D106+'Intérêts Composés'!$C$10)*(1+'Intérêts Composés'!$C$12/100)^(1/12),D106)</f>
        <v>44901.151653833243</v>
      </c>
    </row>
    <row r="108" spans="1:11" x14ac:dyDescent="0.25">
      <c r="A108" s="1" t="s">
        <v>16</v>
      </c>
      <c r="B108" s="2">
        <v>106</v>
      </c>
      <c r="C108" s="32">
        <f>IF('Intérêts Composés'!$C$14*12+1&gt;Calculs!B108,'Intérêts Composés'!$C$10*Calculs!B108+'Intérêts Composés'!$C$8,C107)</f>
        <v>32800</v>
      </c>
      <c r="D108" s="32">
        <f>IF('Intérêts Composés'!$C$14*12+1&gt;Calculs!B108,(D107+'Intérêts Composés'!$C$10)*(1+'Intérêts Composés'!$C$12/100)^(1/12),D107)</f>
        <v>45456.725536962171</v>
      </c>
    </row>
    <row r="109" spans="1:11" x14ac:dyDescent="0.25">
      <c r="A109" s="1" t="s">
        <v>16</v>
      </c>
      <c r="B109" s="2">
        <v>107</v>
      </c>
      <c r="C109" s="32">
        <f>IF('Intérêts Composés'!$C$14*12+1&gt;Calculs!B109,'Intérêts Composés'!$C$10*Calculs!B109+'Intérêts Composés'!$C$8,C108)</f>
        <v>33100</v>
      </c>
      <c r="D109" s="32">
        <f>IF('Intérêts Composés'!$C$14*12+1&gt;Calculs!B109,(D108+'Intérêts Composés'!$C$10)*(1+'Intérêts Composés'!$C$12/100)^(1/12),D108)</f>
        <v>46015.440715599754</v>
      </c>
    </row>
    <row r="110" spans="1:11" x14ac:dyDescent="0.25">
      <c r="A110" s="1" t="s">
        <v>16</v>
      </c>
      <c r="B110" s="2">
        <v>108</v>
      </c>
      <c r="C110" s="32">
        <f>IF('Intérêts Composés'!$C$14*12+1&gt;Calculs!B110,'Intérêts Composés'!$C$10*Calculs!B110+'Intérêts Composés'!$C$8,C109)</f>
        <v>33400</v>
      </c>
      <c r="D110" s="32">
        <f>IF('Intérêts Composés'!$C$14*12+1&gt;Calculs!B110,(D109+'Intérêts Composés'!$C$10)*(1+'Intérêts Composés'!$C$12/100)^(1/12),D109)</f>
        <v>46577.314951087508</v>
      </c>
    </row>
    <row r="111" spans="1:11" x14ac:dyDescent="0.25">
      <c r="A111" s="1" t="s">
        <v>16</v>
      </c>
      <c r="B111" s="2">
        <v>109</v>
      </c>
      <c r="C111" s="32">
        <f>IF('Intérêts Composés'!$C$14*12+1&gt;Calculs!B111,'Intérêts Composés'!$C$10*Calculs!B111+'Intérêts Composés'!$C$8,C110)</f>
        <v>33700</v>
      </c>
      <c r="D111" s="32">
        <f>IF('Intérêts Composés'!$C$14*12+1&gt;Calculs!B111,(D110+'Intérêts Composés'!$C$10)*(1+'Intérêts Composés'!$C$12/100)^(1/12),D110)</f>
        <v>47142.366105192144</v>
      </c>
    </row>
    <row r="112" spans="1:11" x14ac:dyDescent="0.25">
      <c r="A112" s="1" t="s">
        <v>16</v>
      </c>
      <c r="B112" s="2">
        <v>110</v>
      </c>
      <c r="C112" s="32">
        <f>IF('Intérêts Composés'!$C$14*12+1&gt;Calculs!B112,'Intérêts Composés'!$C$10*Calculs!B112+'Intérêts Composés'!$C$8,C111)</f>
        <v>34000</v>
      </c>
      <c r="D112" s="32">
        <f>IF('Intérêts Composés'!$C$14*12+1&gt;Calculs!B112,(D111+'Intérêts Composés'!$C$10)*(1+'Intérêts Composés'!$C$12/100)^(1/12),D111)</f>
        <v>47710.612140673409</v>
      </c>
    </row>
    <row r="113" spans="1:4" x14ac:dyDescent="0.25">
      <c r="A113" s="1" t="s">
        <v>16</v>
      </c>
      <c r="B113" s="2">
        <v>111</v>
      </c>
      <c r="C113" s="32">
        <f>IF('Intérêts Composés'!$C$14*12+1&gt;Calculs!B113,'Intérêts Composés'!$C$10*Calculs!B113+'Intérêts Composés'!$C$8,C112)</f>
        <v>34300</v>
      </c>
      <c r="D113" s="32">
        <f>IF('Intérêts Composés'!$C$14*12+1&gt;Calculs!B113,(D112+'Intérêts Composés'!$C$10)*(1+'Intérêts Composés'!$C$12/100)^(1/12),D112)</f>
        <v>48282.071121855101</v>
      </c>
    </row>
    <row r="114" spans="1:4" x14ac:dyDescent="0.25">
      <c r="A114" s="1" t="s">
        <v>16</v>
      </c>
      <c r="B114" s="2">
        <v>112</v>
      </c>
      <c r="C114" s="32">
        <f>IF('Intérêts Composés'!$C$14*12+1&gt;Calculs!B114,'Intérêts Composés'!$C$10*Calculs!B114+'Intérêts Composés'!$C$8,C113)</f>
        <v>34600</v>
      </c>
      <c r="D114" s="32">
        <f>IF('Intérêts Composés'!$C$14*12+1&gt;Calculs!B114,(D113+'Intérêts Composés'!$C$10)*(1+'Intérêts Composés'!$C$12/100)^(1/12),D113)</f>
        <v>48856.761215199331</v>
      </c>
    </row>
    <row r="115" spans="1:4" x14ac:dyDescent="0.25">
      <c r="A115" s="1" t="s">
        <v>16</v>
      </c>
      <c r="B115" s="2">
        <v>113</v>
      </c>
      <c r="C115" s="32">
        <f>IF('Intérêts Composés'!$C$14*12+1&gt;Calculs!B115,'Intérêts Composés'!$C$10*Calculs!B115+'Intérêts Composés'!$C$8,C114)</f>
        <v>34900</v>
      </c>
      <c r="D115" s="32">
        <f>IF('Intérêts Composés'!$C$14*12+1&gt;Calculs!B115,(D114+'Intérêts Composés'!$C$10)*(1+'Intérêts Composés'!$C$12/100)^(1/12),D114)</f>
        <v>49434.700689884034</v>
      </c>
    </row>
    <row r="116" spans="1:4" x14ac:dyDescent="0.25">
      <c r="A116" s="1" t="s">
        <v>16</v>
      </c>
      <c r="B116" s="2">
        <v>114</v>
      </c>
      <c r="C116" s="32">
        <f>IF('Intérêts Composés'!$C$14*12+1&gt;Calculs!B116,'Intérêts Composés'!$C$10*Calculs!B116+'Intérêts Composés'!$C$8,C115)</f>
        <v>35200</v>
      </c>
      <c r="D116" s="32">
        <f>IF('Intérêts Composés'!$C$14*12+1&gt;Calculs!B116,(D115+'Intérêts Composés'!$C$10)*(1+'Intérêts Composés'!$C$12/100)^(1/12),D115)</f>
        <v>50015.907918383724</v>
      </c>
    </row>
    <row r="117" spans="1:4" x14ac:dyDescent="0.25">
      <c r="A117" s="1" t="s">
        <v>16</v>
      </c>
      <c r="B117" s="2">
        <v>115</v>
      </c>
      <c r="C117" s="32">
        <f>IF('Intérêts Composés'!$C$14*12+1&gt;Calculs!B117,'Intérêts Composés'!$C$10*Calculs!B117+'Intérêts Composés'!$C$8,C116)</f>
        <v>35500</v>
      </c>
      <c r="D117" s="32">
        <f>IF('Intérêts Composés'!$C$14*12+1&gt;Calculs!B117,(D116+'Intérêts Composés'!$C$10)*(1+'Intérêts Composés'!$C$12/100)^(1/12),D116)</f>
        <v>50600.40137705356</v>
      </c>
    </row>
    <row r="118" spans="1:4" x14ac:dyDescent="0.25">
      <c r="A118" s="1" t="s">
        <v>16</v>
      </c>
      <c r="B118" s="2">
        <v>116</v>
      </c>
      <c r="C118" s="32">
        <f>IF('Intérêts Composés'!$C$14*12+1&gt;Calculs!B118,'Intérêts Composés'!$C$10*Calculs!B118+'Intérêts Composés'!$C$8,C117)</f>
        <v>35800</v>
      </c>
      <c r="D118" s="32">
        <f>IF('Intérêts Composés'!$C$14*12+1&gt;Calculs!B118,(D117+'Intérêts Composés'!$C$10)*(1+'Intérêts Composés'!$C$12/100)^(1/12),D117)</f>
        <v>51188.199646716705</v>
      </c>
    </row>
    <row r="119" spans="1:4" x14ac:dyDescent="0.25">
      <c r="A119" s="1" t="s">
        <v>16</v>
      </c>
      <c r="B119" s="2">
        <v>117</v>
      </c>
      <c r="C119" s="32">
        <f>IF('Intérêts Composés'!$C$14*12+1&gt;Calculs!B119,'Intérêts Composés'!$C$10*Calculs!B119+'Intérêts Composés'!$C$8,C118)</f>
        <v>36100</v>
      </c>
      <c r="D119" s="32">
        <f>IF('Intérêts Composés'!$C$14*12+1&gt;Calculs!B119,(D118+'Intérêts Composés'!$C$10)*(1+'Intérêts Composés'!$C$12/100)^(1/12),D118)</f>
        <v>51779.321413254991</v>
      </c>
    </row>
    <row r="120" spans="1:4" x14ac:dyDescent="0.25">
      <c r="A120" s="1" t="s">
        <v>16</v>
      </c>
      <c r="B120" s="2">
        <v>118</v>
      </c>
      <c r="C120" s="32">
        <f>IF('Intérêts Composés'!$C$14*12+1&gt;Calculs!B120,'Intérêts Composés'!$C$10*Calculs!B120+'Intérêts Composés'!$C$8,C119)</f>
        <v>36400</v>
      </c>
      <c r="D120" s="32">
        <f>IF('Intérêts Composés'!$C$14*12+1&gt;Calculs!B120,(D119+'Intérêts Composés'!$C$10)*(1+'Intérêts Composés'!$C$12/100)^(1/12),D119)</f>
        <v>52373.785468202943</v>
      </c>
    </row>
    <row r="121" spans="1:4" x14ac:dyDescent="0.25">
      <c r="A121" s="1" t="s">
        <v>16</v>
      </c>
      <c r="B121" s="2">
        <v>119</v>
      </c>
      <c r="C121" s="32">
        <f>IF('Intérêts Composés'!$C$14*12+1&gt;Calculs!B121,'Intérêts Composés'!$C$10*Calculs!B121+'Intérêts Composés'!$C$8,C120)</f>
        <v>36700</v>
      </c>
      <c r="D121" s="32">
        <f>IF('Intérêts Composés'!$C$14*12+1&gt;Calculs!B121,(D120+'Intérêts Composés'!$C$10)*(1+'Intérêts Composés'!$C$12/100)^(1/12),D120)</f>
        <v>52971.610709345157</v>
      </c>
    </row>
    <row r="122" spans="1:4" x14ac:dyDescent="0.25">
      <c r="A122" s="1" t="s">
        <v>16</v>
      </c>
      <c r="B122" s="2">
        <v>120</v>
      </c>
      <c r="C122" s="32">
        <f>IF('Intérêts Composés'!$C$14*12+1&gt;Calculs!B122,'Intérêts Composés'!$C$10*Calculs!B122+'Intérêts Composés'!$C$8,C121)</f>
        <v>37000</v>
      </c>
      <c r="D122" s="32">
        <f>IF('Intérêts Composés'!$C$14*12+1&gt;Calculs!B122,(D121+'Intérêts Composés'!$C$10)*(1+'Intérêts Composés'!$C$12/100)^(1/12),D121)</f>
        <v>53572.816141317053</v>
      </c>
    </row>
    <row r="123" spans="1:4" x14ac:dyDescent="0.25">
      <c r="A123" s="1" t="s">
        <v>16</v>
      </c>
      <c r="B123" s="2">
        <v>121</v>
      </c>
      <c r="C123" s="32">
        <f>IF('Intérêts Composés'!$C$14*12+1&gt;Calculs!B123,'Intérêts Composés'!$C$10*Calculs!B123+'Intérêts Composés'!$C$8,C122)</f>
        <v>37300</v>
      </c>
      <c r="D123" s="32">
        <f>IF('Intérêts Composés'!$C$14*12+1&gt;Calculs!B123,(D122+'Intérêts Composés'!$C$10)*(1+'Intérêts Composés'!$C$12/100)^(1/12),D122)</f>
        <v>54177.420876209013</v>
      </c>
    </row>
    <row r="124" spans="1:4" x14ac:dyDescent="0.25">
      <c r="A124" s="1" t="s">
        <v>16</v>
      </c>
      <c r="B124" s="2">
        <v>122</v>
      </c>
      <c r="C124" s="32">
        <f>IF('Intérêts Composés'!$C$14*12+1&gt;Calculs!B124,'Intérêts Composés'!$C$10*Calculs!B124+'Intérêts Composés'!$C$8,C123)</f>
        <v>37600</v>
      </c>
      <c r="D124" s="32">
        <f>IF('Intérêts Composés'!$C$14*12+1&gt;Calculs!B124,(D123+'Intérêts Composés'!$C$10)*(1+'Intérêts Composés'!$C$12/100)^(1/12),D123)</f>
        <v>54785.444134173966</v>
      </c>
    </row>
    <row r="125" spans="1:4" x14ac:dyDescent="0.25">
      <c r="A125" s="1" t="s">
        <v>16</v>
      </c>
      <c r="B125" s="2">
        <v>123</v>
      </c>
      <c r="C125" s="32">
        <f>IF('Intérêts Composés'!$C$14*12+1&gt;Calculs!B125,'Intérêts Composés'!$C$10*Calculs!B125+'Intérêts Composés'!$C$8,C124)</f>
        <v>37900</v>
      </c>
      <c r="D125" s="32">
        <f>IF('Intérêts Composés'!$C$14*12+1&gt;Calculs!B125,(D124+'Intérêts Composés'!$C$10)*(1+'Intérêts Composés'!$C$12/100)^(1/12),D124)</f>
        <v>55396.905244038375</v>
      </c>
    </row>
    <row r="126" spans="1:4" x14ac:dyDescent="0.25">
      <c r="A126" s="1" t="s">
        <v>16</v>
      </c>
      <c r="B126" s="2">
        <v>124</v>
      </c>
      <c r="C126" s="32">
        <f>IF('Intérêts Composés'!$C$14*12+1&gt;Calculs!B126,'Intérêts Composés'!$C$10*Calculs!B126+'Intérêts Composés'!$C$8,C125)</f>
        <v>38200</v>
      </c>
      <c r="D126" s="32">
        <f>IF('Intérêts Composés'!$C$14*12+1&gt;Calculs!B126,(D125+'Intérêts Composés'!$C$10)*(1+'Intérêts Composés'!$C$12/100)^(1/12),D125)</f>
        <v>56011.823643916701</v>
      </c>
    </row>
    <row r="127" spans="1:4" x14ac:dyDescent="0.25">
      <c r="A127" s="1" t="s">
        <v>16</v>
      </c>
      <c r="B127" s="2">
        <v>125</v>
      </c>
      <c r="C127" s="32">
        <f>IF('Intérêts Composés'!$C$14*12+1&gt;Calculs!B127,'Intérêts Composés'!$C$10*Calculs!B127+'Intérêts Composés'!$C$8,C126)</f>
        <v>38500</v>
      </c>
      <c r="D127" s="32">
        <f>IF('Intérêts Composés'!$C$14*12+1&gt;Calculs!B127,(D126+'Intérêts Composés'!$C$10)*(1+'Intérêts Composés'!$C$12/100)^(1/12),D126)</f>
        <v>56630.218881829329</v>
      </c>
    </row>
    <row r="128" spans="1:4" x14ac:dyDescent="0.25">
      <c r="A128" s="1" t="s">
        <v>16</v>
      </c>
      <c r="B128" s="2">
        <v>126</v>
      </c>
      <c r="C128" s="32">
        <f>IF('Intérêts Composés'!$C$14*12+1&gt;Calculs!B128,'Intérêts Composés'!$C$10*Calculs!B128+'Intérêts Composés'!$C$8,C127)</f>
        <v>38800</v>
      </c>
      <c r="D128" s="32">
        <f>IF('Intérêts Composés'!$C$14*12+1&gt;Calculs!B128,(D127+'Intérêts Composés'!$C$10)*(1+'Intérêts Composés'!$C$12/100)^(1/12),D127)</f>
        <v>57252.110616323997</v>
      </c>
    </row>
    <row r="129" spans="1:4" x14ac:dyDescent="0.25">
      <c r="A129" s="1" t="s">
        <v>16</v>
      </c>
      <c r="B129" s="2">
        <v>127</v>
      </c>
      <c r="C129" s="32">
        <f>IF('Intérêts Composés'!$C$14*12+1&gt;Calculs!B129,'Intérêts Composés'!$C$10*Calculs!B129+'Intérêts Composés'!$C$8,C128)</f>
        <v>39100</v>
      </c>
      <c r="D129" s="32">
        <f>IF('Intérêts Composés'!$C$14*12+1&gt;Calculs!B129,(D128+'Intérêts Composés'!$C$10)*(1+'Intérêts Composés'!$C$12/100)^(1/12),D128)</f>
        <v>57877.518617100723</v>
      </c>
    </row>
    <row r="130" spans="1:4" x14ac:dyDescent="0.25">
      <c r="A130" s="1" t="s">
        <v>16</v>
      </c>
      <c r="B130" s="2">
        <v>128</v>
      </c>
      <c r="C130" s="32">
        <f>IF('Intérêts Composés'!$C$14*12+1&gt;Calculs!B130,'Intérêts Composés'!$C$10*Calculs!B130+'Intérêts Composés'!$C$8,C129)</f>
        <v>39400</v>
      </c>
      <c r="D130" s="32">
        <f>IF('Intérêts Composés'!$C$14*12+1&gt;Calculs!B130,(D129+'Intérêts Composés'!$C$10)*(1+'Intérêts Composés'!$C$12/100)^(1/12),D129)</f>
        <v>58506.462765640288</v>
      </c>
    </row>
    <row r="131" spans="1:4" x14ac:dyDescent="0.25">
      <c r="A131" s="1" t="s">
        <v>16</v>
      </c>
      <c r="B131" s="2">
        <v>129</v>
      </c>
      <c r="C131" s="32">
        <f>IF('Intérêts Composés'!$C$14*12+1&gt;Calculs!B131,'Intérêts Composés'!$C$10*Calculs!B131+'Intérêts Composés'!$C$8,C130)</f>
        <v>39700</v>
      </c>
      <c r="D131" s="32">
        <f>IF('Intérêts Composés'!$C$14*12+1&gt;Calculs!B131,(D130+'Intérêts Composés'!$C$10)*(1+'Intérêts Composés'!$C$12/100)^(1/12),D130)</f>
        <v>59138.963055836255</v>
      </c>
    </row>
    <row r="132" spans="1:4" x14ac:dyDescent="0.25">
      <c r="A132" s="1" t="s">
        <v>16</v>
      </c>
      <c r="B132" s="2">
        <v>130</v>
      </c>
      <c r="C132" s="32">
        <f>IF('Intérêts Composés'!$C$14*12+1&gt;Calculs!B132,'Intérêts Composés'!$C$10*Calculs!B132+'Intérêts Composés'!$C$8,C131)</f>
        <v>40000</v>
      </c>
      <c r="D132" s="32">
        <f>IF('Intérêts Composés'!$C$14*12+1&gt;Calculs!B132,(D131+'Intérêts Composés'!$C$10)*(1+'Intérêts Composés'!$C$12/100)^(1/12),D131)</f>
        <v>59775.039594630565</v>
      </c>
    </row>
    <row r="133" spans="1:4" x14ac:dyDescent="0.25">
      <c r="A133" s="1" t="s">
        <v>16</v>
      </c>
      <c r="B133" s="2">
        <v>131</v>
      </c>
      <c r="C133" s="32">
        <f>IF('Intérêts Composés'!$C$14*12+1&gt;Calculs!B133,'Intérêts Composés'!$C$10*Calculs!B133+'Intérêts Composés'!$C$8,C132)</f>
        <v>40300</v>
      </c>
      <c r="D133" s="32">
        <f>IF('Intérêts Composés'!$C$14*12+1&gt;Calculs!B133,(D132+'Intérêts Composés'!$C$10)*(1+'Intérêts Composés'!$C$12/100)^(1/12),D132)</f>
        <v>60414.712602652733</v>
      </c>
    </row>
    <row r="134" spans="1:4" x14ac:dyDescent="0.25">
      <c r="A134" s="1" t="s">
        <v>16</v>
      </c>
      <c r="B134" s="2">
        <v>132</v>
      </c>
      <c r="C134" s="32">
        <f>IF('Intérêts Composés'!$C$14*12+1&gt;Calculs!B134,'Intérêts Composés'!$C$10*Calculs!B134+'Intérêts Composés'!$C$8,C133)</f>
        <v>40600</v>
      </c>
      <c r="D134" s="32">
        <f>IF('Intérêts Composés'!$C$14*12+1&gt;Calculs!B134,(D133+'Intérêts Composés'!$C$10)*(1+'Intérêts Composés'!$C$12/100)^(1/12),D133)</f>
        <v>61058.002414862662</v>
      </c>
    </row>
    <row r="135" spans="1:4" x14ac:dyDescent="0.25">
      <c r="A135" s="1" t="s">
        <v>16</v>
      </c>
      <c r="B135" s="2">
        <v>133</v>
      </c>
      <c r="C135" s="32">
        <f>IF('Intérêts Composés'!$C$14*12+1&gt;Calculs!B135,'Intérêts Composés'!$C$10*Calculs!B135+'Intérêts Composés'!$C$8,C134)</f>
        <v>40900</v>
      </c>
      <c r="D135" s="32">
        <f>IF('Intérêts Composés'!$C$14*12+1&gt;Calculs!B135,(D134+'Intérêts Composés'!$C$10)*(1+'Intérêts Composés'!$C$12/100)^(1/12),D134)</f>
        <v>61704.929481197061</v>
      </c>
    </row>
    <row r="136" spans="1:4" x14ac:dyDescent="0.25">
      <c r="A136" s="1" t="s">
        <v>16</v>
      </c>
      <c r="B136" s="2">
        <v>134</v>
      </c>
      <c r="C136" s="32">
        <f>IF('Intérêts Composés'!$C$14*12+1&gt;Calculs!B136,'Intérêts Composés'!$C$10*Calculs!B136+'Intérêts Composés'!$C$8,C135)</f>
        <v>41200</v>
      </c>
      <c r="D136" s="32">
        <f>IF('Intérêts Composés'!$C$14*12+1&gt;Calculs!B136,(D135+'Intérêts Composés'!$C$10)*(1+'Intérêts Composés'!$C$12/100)^(1/12),D135)</f>
        <v>62355.514367219563</v>
      </c>
    </row>
    <row r="137" spans="1:4" x14ac:dyDescent="0.25">
      <c r="A137" s="1" t="s">
        <v>16</v>
      </c>
      <c r="B137" s="2">
        <v>135</v>
      </c>
      <c r="C137" s="32">
        <f>IF('Intérêts Composés'!$C$14*12+1&gt;Calculs!B137,'Intérêts Composés'!$C$10*Calculs!B137+'Intérêts Composés'!$C$8,C136)</f>
        <v>41500</v>
      </c>
      <c r="D137" s="32">
        <f>IF('Intérêts Composés'!$C$14*12+1&gt;Calculs!B137,(D136+'Intérêts Composés'!$C$10)*(1+'Intérêts Composés'!$C$12/100)^(1/12),D136)</f>
        <v>63009.777754774484</v>
      </c>
    </row>
    <row r="138" spans="1:4" x14ac:dyDescent="0.25">
      <c r="A138" s="1" t="s">
        <v>16</v>
      </c>
      <c r="B138" s="2">
        <v>136</v>
      </c>
      <c r="C138" s="32">
        <f>IF('Intérêts Composés'!$C$14*12+1&gt;Calculs!B138,'Intérêts Composés'!$C$10*Calculs!B138+'Intérêts Composés'!$C$8,C137)</f>
        <v>41800</v>
      </c>
      <c r="D138" s="32">
        <f>IF('Intérêts Composés'!$C$14*12+1&gt;Calculs!B138,(D137+'Intérêts Composés'!$C$10)*(1+'Intérêts Composés'!$C$12/100)^(1/12),D137)</f>
        <v>63667.740442644295</v>
      </c>
    </row>
    <row r="139" spans="1:4" x14ac:dyDescent="0.25">
      <c r="A139" s="1" t="s">
        <v>16</v>
      </c>
      <c r="B139" s="2">
        <v>137</v>
      </c>
      <c r="C139" s="32">
        <f>IF('Intérêts Composés'!$C$14*12+1&gt;Calculs!B139,'Intérêts Composés'!$C$10*Calculs!B139+'Intérêts Composés'!$C$8,C138)</f>
        <v>42100</v>
      </c>
      <c r="D139" s="32">
        <f>IF('Intérêts Composés'!$C$14*12+1&gt;Calculs!B139,(D138+'Intérêts Composés'!$C$10)*(1+'Intérêts Composés'!$C$12/100)^(1/12),D138)</f>
        <v>64329.42334721081</v>
      </c>
    </row>
    <row r="140" spans="1:4" x14ac:dyDescent="0.25">
      <c r="A140" s="1" t="s">
        <v>16</v>
      </c>
      <c r="B140" s="2">
        <v>138</v>
      </c>
      <c r="C140" s="32">
        <f>IF('Intérêts Composés'!$C$14*12+1&gt;Calculs!B140,'Intérêts Composés'!$C$10*Calculs!B140+'Intérêts Composés'!$C$8,C139)</f>
        <v>42400</v>
      </c>
      <c r="D140" s="32">
        <f>IF('Intérêts Composés'!$C$14*12+1&gt;Calculs!B140,(D139+'Intérêts Composés'!$C$10)*(1+'Intérêts Composés'!$C$12/100)^(1/12),D139)</f>
        <v>64994.847503120101</v>
      </c>
    </row>
    <row r="141" spans="1:4" x14ac:dyDescent="0.25">
      <c r="A141" s="1" t="s">
        <v>16</v>
      </c>
      <c r="B141" s="2">
        <v>139</v>
      </c>
      <c r="C141" s="32">
        <f>IF('Intérêts Composés'!$C$14*12+1&gt;Calculs!B141,'Intérêts Composés'!$C$10*Calculs!B141+'Intérêts Composés'!$C$8,C140)</f>
        <v>42700</v>
      </c>
      <c r="D141" s="32">
        <f>IF('Intérêts Composés'!$C$14*12+1&gt;Calculs!B141,(D140+'Intérêts Composés'!$C$10)*(1+'Intérêts Composés'!$C$12/100)^(1/12),D140)</f>
        <v>65664.0340639512</v>
      </c>
    </row>
    <row r="142" spans="1:4" x14ac:dyDescent="0.25">
      <c r="A142" s="1" t="s">
        <v>16</v>
      </c>
      <c r="B142" s="2">
        <v>140</v>
      </c>
      <c r="C142" s="32">
        <f>IF('Intérêts Composés'!$C$14*12+1&gt;Calculs!B142,'Intérêts Composés'!$C$10*Calculs!B142+'Intérêts Composés'!$C$8,C141)</f>
        <v>43000</v>
      </c>
      <c r="D142" s="32">
        <f>IF('Intérêts Composés'!$C$14*12+1&gt;Calculs!B142,(D141+'Intérêts Composés'!$C$10)*(1+'Intérêts Composés'!$C$12/100)^(1/12),D141)</f>
        <v>66337.004302888527</v>
      </c>
    </row>
    <row r="143" spans="1:4" x14ac:dyDescent="0.25">
      <c r="A143" s="1" t="s">
        <v>16</v>
      </c>
      <c r="B143" s="2">
        <v>141</v>
      </c>
      <c r="C143" s="32">
        <f>IF('Intérêts Composés'!$C$14*12+1&gt;Calculs!B143,'Intérêts Composés'!$C$10*Calculs!B143+'Intérêts Composés'!$C$8,C142)</f>
        <v>43300</v>
      </c>
      <c r="D143" s="32">
        <f>IF('Intérêts Composés'!$C$14*12+1&gt;Calculs!B143,(D142+'Intérêts Composés'!$C$10)*(1+'Intérêts Composés'!$C$12/100)^(1/12),D142)</f>
        <v>67013.779613398205</v>
      </c>
    </row>
    <row r="144" spans="1:4" x14ac:dyDescent="0.25">
      <c r="A144" s="1" t="s">
        <v>16</v>
      </c>
      <c r="B144" s="2">
        <v>142</v>
      </c>
      <c r="C144" s="32">
        <f>IF('Intérêts Composés'!$C$14*12+1&gt;Calculs!B144,'Intérêts Composés'!$C$10*Calculs!B144+'Intérêts Composés'!$C$8,C143)</f>
        <v>43600</v>
      </c>
      <c r="D144" s="32">
        <f>IF('Intérêts Composés'!$C$14*12+1&gt;Calculs!B144,(D143+'Intérêts Composés'!$C$10)*(1+'Intérêts Composés'!$C$12/100)^(1/12),D143)</f>
        <v>67694.381509908111</v>
      </c>
    </row>
    <row r="145" spans="1:4" x14ac:dyDescent="0.25">
      <c r="A145" s="1" t="s">
        <v>16</v>
      </c>
      <c r="B145" s="2">
        <v>143</v>
      </c>
      <c r="C145" s="32">
        <f>IF('Intérêts Composés'!$C$14*12+1&gt;Calculs!B145,'Intérêts Composés'!$C$10*Calculs!B145+'Intérêts Composés'!$C$8,C144)</f>
        <v>43900</v>
      </c>
      <c r="D145" s="32">
        <f>IF('Intérêts Composés'!$C$14*12+1&gt;Calculs!B145,(D144+'Intérêts Composés'!$C$10)*(1+'Intérêts Composés'!$C$12/100)^(1/12),D144)</f>
        <v>68378.831628491826</v>
      </c>
    </row>
    <row r="146" spans="1:4" x14ac:dyDescent="0.25">
      <c r="A146" s="1" t="s">
        <v>16</v>
      </c>
      <c r="B146" s="2">
        <v>144</v>
      </c>
      <c r="C146" s="32">
        <f>IF('Intérêts Composés'!$C$14*12+1&gt;Calculs!B146,'Intérêts Composés'!$C$10*Calculs!B146+'Intérêts Composés'!$C$8,C145)</f>
        <v>44200</v>
      </c>
      <c r="D146" s="32">
        <f>IF('Intérêts Composés'!$C$14*12+1&gt;Calculs!B146,(D145+'Intérêts Composés'!$C$10)*(1+'Intérêts Composés'!$C$12/100)^(1/12),D145)</f>
        <v>69067.15172755644</v>
      </c>
    </row>
    <row r="147" spans="1:4" x14ac:dyDescent="0.25">
      <c r="A147" s="1" t="s">
        <v>16</v>
      </c>
      <c r="B147" s="2">
        <v>145</v>
      </c>
      <c r="C147" s="32">
        <f>IF('Intérêts Composés'!$C$14*12+1&gt;Calculs!B147,'Intérêts Composés'!$C$10*Calculs!B147+'Intérêts Composés'!$C$8,C146)</f>
        <v>44500</v>
      </c>
      <c r="D147" s="32">
        <f>IF('Intérêts Composés'!$C$14*12+1&gt;Calculs!B147,(D146+'Intérêts Composés'!$C$10)*(1+'Intérêts Composés'!$C$12/100)^(1/12),D146)</f>
        <v>69759.363688534242</v>
      </c>
    </row>
    <row r="148" spans="1:4" x14ac:dyDescent="0.25">
      <c r="A148" s="1" t="s">
        <v>16</v>
      </c>
      <c r="B148" s="2">
        <v>146</v>
      </c>
      <c r="C148" s="32">
        <f>IF('Intérêts Composés'!$C$14*12+1&gt;Calculs!B148,'Intérêts Composés'!$C$10*Calculs!B148+'Intérêts Composés'!$C$8,C147)</f>
        <v>44800</v>
      </c>
      <c r="D148" s="32">
        <f>IF('Intérêts Composés'!$C$14*12+1&gt;Calculs!B148,(D147+'Intérêts Composés'!$C$10)*(1+'Intérêts Composés'!$C$12/100)^(1/12),D147)</f>
        <v>70455.489516578324</v>
      </c>
    </row>
    <row r="149" spans="1:4" x14ac:dyDescent="0.25">
      <c r="A149" s="1" t="s">
        <v>16</v>
      </c>
      <c r="B149" s="2">
        <v>147</v>
      </c>
      <c r="C149" s="32">
        <f>IF('Intérêts Composés'!$C$14*12+1&gt;Calculs!B149,'Intérêts Composés'!$C$10*Calculs!B149+'Intérêts Composés'!$C$8,C148)</f>
        <v>45100</v>
      </c>
      <c r="D149" s="32">
        <f>IF('Intérêts Composés'!$C$14*12+1&gt;Calculs!B149,(D148+'Intérêts Composés'!$C$10)*(1+'Intérêts Composés'!$C$12/100)^(1/12),D148)</f>
        <v>71155.551341262093</v>
      </c>
    </row>
    <row r="150" spans="1:4" x14ac:dyDescent="0.25">
      <c r="A150" s="1" t="s">
        <v>16</v>
      </c>
      <c r="B150" s="2">
        <v>148</v>
      </c>
      <c r="C150" s="32">
        <f>IF('Intérêts Composés'!$C$14*12+1&gt;Calculs!B150,'Intérêts Composés'!$C$10*Calculs!B150+'Intérêts Composés'!$C$8,C149)</f>
        <v>45400</v>
      </c>
      <c r="D150" s="32">
        <f>IF('Intérêts Composés'!$C$14*12+1&gt;Calculs!B150,(D149+'Intérêts Composés'!$C$10)*(1+'Intérêts Composés'!$C$12/100)^(1/12),D149)</f>
        <v>71859.571417282787</v>
      </c>
    </row>
    <row r="151" spans="1:4" x14ac:dyDescent="0.25">
      <c r="A151" s="1" t="s">
        <v>16</v>
      </c>
      <c r="B151" s="2">
        <v>149</v>
      </c>
      <c r="C151" s="32">
        <f>IF('Intérêts Composés'!$C$14*12+1&gt;Calculs!B151,'Intérêts Composés'!$C$10*Calculs!B151+'Intérêts Composés'!$C$8,C150)</f>
        <v>45700</v>
      </c>
      <c r="D151" s="32">
        <f>IF('Intérêts Composés'!$C$14*12+1&gt;Calculs!B151,(D150+'Intérêts Composés'!$C$10)*(1+'Intérêts Composés'!$C$12/100)^(1/12),D150)</f>
        <v>72567.572125168954</v>
      </c>
    </row>
    <row r="152" spans="1:4" x14ac:dyDescent="0.25">
      <c r="A152" s="1" t="s">
        <v>16</v>
      </c>
      <c r="B152" s="2">
        <v>150</v>
      </c>
      <c r="C152" s="32">
        <f>IF('Intérêts Composés'!$C$14*12+1&gt;Calculs!B152,'Intérêts Composés'!$C$10*Calculs!B152+'Intérêts Composés'!$C$8,C151)</f>
        <v>46000</v>
      </c>
      <c r="D152" s="32">
        <f>IF('Intérêts Composés'!$C$14*12+1&gt;Calculs!B152,(D151+'Intérêts Composés'!$C$10)*(1+'Intérêts Composés'!$C$12/100)^(1/12),D151)</f>
        <v>73279.575971991901</v>
      </c>
    </row>
    <row r="153" spans="1:4" x14ac:dyDescent="0.25">
      <c r="A153" s="1" t="s">
        <v>16</v>
      </c>
      <c r="B153" s="2">
        <v>151</v>
      </c>
      <c r="C153" s="32">
        <f>IF('Intérêts Composés'!$C$14*12+1&gt;Calculs!B153,'Intérêts Composés'!$C$10*Calculs!B153+'Intérêts Composés'!$C$8,C152)</f>
        <v>46300</v>
      </c>
      <c r="D153" s="32">
        <f>IF('Intérêts Composés'!$C$14*12+1&gt;Calculs!B153,(D152+'Intérêts Composés'!$C$10)*(1+'Intérêts Composés'!$C$12/100)^(1/12),D152)</f>
        <v>73995.605592081178</v>
      </c>
    </row>
    <row r="154" spans="1:4" x14ac:dyDescent="0.25">
      <c r="A154" s="1" t="s">
        <v>16</v>
      </c>
      <c r="B154" s="2">
        <v>152</v>
      </c>
      <c r="C154" s="32">
        <f>IF('Intérêts Composés'!$C$14*12+1&gt;Calculs!B154,'Intérêts Composés'!$C$10*Calculs!B154+'Intérêts Composés'!$C$8,C153)</f>
        <v>46600</v>
      </c>
      <c r="D154" s="32">
        <f>IF('Intérêts Composés'!$C$14*12+1&gt;Calculs!B154,(D153+'Intérêts Composés'!$C$10)*(1+'Intérêts Composés'!$C$12/100)^(1/12),D153)</f>
        <v>74715.68374774413</v>
      </c>
    </row>
    <row r="155" spans="1:4" x14ac:dyDescent="0.25">
      <c r="A155" s="1" t="s">
        <v>16</v>
      </c>
      <c r="B155" s="2">
        <v>153</v>
      </c>
      <c r="C155" s="32">
        <f>IF('Intérêts Composés'!$C$14*12+1&gt;Calculs!B155,'Intérêts Composés'!$C$10*Calculs!B155+'Intérêts Composés'!$C$8,C154)</f>
        <v>46900</v>
      </c>
      <c r="D155" s="32">
        <f>IF('Intérêts Composés'!$C$14*12+1&gt;Calculs!B155,(D154+'Intérêts Composés'!$C$10)*(1+'Intérêts Composés'!$C$12/100)^(1/12),D154)</f>
        <v>75439.833329989488</v>
      </c>
    </row>
    <row r="156" spans="1:4" x14ac:dyDescent="0.25">
      <c r="A156" s="1" t="s">
        <v>16</v>
      </c>
      <c r="B156" s="2">
        <v>154</v>
      </c>
      <c r="C156" s="32">
        <f>IF('Intérêts Composés'!$C$14*12+1&gt;Calculs!B156,'Intérêts Composés'!$C$10*Calculs!B156+'Intérêts Composés'!$C$8,C155)</f>
        <v>47200</v>
      </c>
      <c r="D156" s="32">
        <f>IF('Intérêts Composés'!$C$14*12+1&gt;Calculs!B156,(D155+'Intérêts Composés'!$C$10)*(1+'Intérêts Composés'!$C$12/100)^(1/12),D155)</f>
        <v>76168.077359255098</v>
      </c>
    </row>
    <row r="157" spans="1:4" x14ac:dyDescent="0.25">
      <c r="A157" s="1" t="s">
        <v>16</v>
      </c>
      <c r="B157" s="2">
        <v>155</v>
      </c>
      <c r="C157" s="32">
        <f>IF('Intérêts Composés'!$C$14*12+1&gt;Calculs!B157,'Intérêts Composés'!$C$10*Calculs!B157+'Intérêts Composés'!$C$8,C156)</f>
        <v>47500</v>
      </c>
      <c r="D157" s="32">
        <f>IF('Intérêts Composés'!$C$14*12+1&gt;Calculs!B157,(D156+'Intérêts Composés'!$C$10)*(1+'Intérêts Composés'!$C$12/100)^(1/12),D156)</f>
        <v>76900.438986139678</v>
      </c>
    </row>
    <row r="158" spans="1:4" x14ac:dyDescent="0.25">
      <c r="A158" s="1" t="s">
        <v>16</v>
      </c>
      <c r="B158" s="2">
        <v>156</v>
      </c>
      <c r="C158" s="32">
        <f>IF('Intérêts Composés'!$C$14*12+1&gt;Calculs!B158,'Intérêts Composés'!$C$10*Calculs!B158+'Intérêts Composés'!$C$8,C157)</f>
        <v>47800</v>
      </c>
      <c r="D158" s="32">
        <f>IF('Intérêts Composés'!$C$14*12+1&gt;Calculs!B158,(D157+'Intérêts Composés'!$C$10)*(1+'Intérêts Composés'!$C$12/100)^(1/12),D157)</f>
        <v>77636.941492138823</v>
      </c>
    </row>
    <row r="159" spans="1:4" x14ac:dyDescent="0.25">
      <c r="A159" s="1" t="s">
        <v>16</v>
      </c>
      <c r="B159" s="2">
        <v>157</v>
      </c>
      <c r="C159" s="32">
        <f>IF('Intérêts Composés'!$C$14*12+1&gt;Calculs!B159,'Intérêts Composés'!$C$10*Calculs!B159+'Intérêts Composés'!$C$8,C158)</f>
        <v>48100</v>
      </c>
      <c r="D159" s="32">
        <f>IF('Intérêts Composés'!$C$14*12+1&gt;Calculs!B159,(D158+'Intérêts Composés'!$C$10)*(1+'Intérêts Composés'!$C$12/100)^(1/12),D158)</f>
        <v>78377.608290385077</v>
      </c>
    </row>
    <row r="160" spans="1:4" x14ac:dyDescent="0.25">
      <c r="A160" s="1" t="s">
        <v>16</v>
      </c>
      <c r="B160" s="2">
        <v>158</v>
      </c>
      <c r="C160" s="32">
        <f>IF('Intérêts Composés'!$C$14*12+1&gt;Calculs!B160,'Intérêts Composés'!$C$10*Calculs!B160+'Intérêts Composés'!$C$8,C159)</f>
        <v>48400</v>
      </c>
      <c r="D160" s="32">
        <f>IF('Intérêts Composés'!$C$14*12+1&gt;Calculs!B160,(D159+'Intérêts Composés'!$C$10)*(1+'Intérêts Composés'!$C$12/100)^(1/12),D159)</f>
        <v>79122.46292639224</v>
      </c>
    </row>
    <row r="161" spans="1:4" x14ac:dyDescent="0.25">
      <c r="A161" s="1" t="s">
        <v>16</v>
      </c>
      <c r="B161" s="2">
        <v>159</v>
      </c>
      <c r="C161" s="32">
        <f>IF('Intérêts Composés'!$C$14*12+1&gt;Calculs!B161,'Intérêts Composés'!$C$10*Calculs!B161+'Intérêts Composés'!$C$8,C160)</f>
        <v>48700</v>
      </c>
      <c r="D161" s="32">
        <f>IF('Intérêts Composés'!$C$14*12+1&gt;Calculs!B161,(D160+'Intérêts Composés'!$C$10)*(1+'Intérêts Composés'!$C$12/100)^(1/12),D160)</f>
        <v>79871.529078803869</v>
      </c>
    </row>
    <row r="162" spans="1:4" x14ac:dyDescent="0.25">
      <c r="A162" s="1" t="s">
        <v>16</v>
      </c>
      <c r="B162" s="2">
        <v>160</v>
      </c>
      <c r="C162" s="32">
        <f>IF('Intérêts Composés'!$C$14*12+1&gt;Calculs!B162,'Intérêts Composés'!$C$10*Calculs!B162+'Intérêts Composés'!$C$8,C161)</f>
        <v>49000</v>
      </c>
      <c r="D162" s="32">
        <f>IF('Intérêts Composés'!$C$14*12+1&gt;Calculs!B162,(D161+'Intérêts Composés'!$C$10)*(1+'Intérêts Composés'!$C$12/100)^(1/12),D161)</f>
        <v>80624.830560146016</v>
      </c>
    </row>
    <row r="163" spans="1:4" x14ac:dyDescent="0.25">
      <c r="A163" s="1" t="s">
        <v>16</v>
      </c>
      <c r="B163" s="2">
        <v>161</v>
      </c>
      <c r="C163" s="32">
        <f>IF('Intérêts Composés'!$C$14*12+1&gt;Calculs!B163,'Intérêts Composés'!$C$10*Calculs!B163+'Intérêts Composés'!$C$8,C162)</f>
        <v>49300</v>
      </c>
      <c r="D163" s="32">
        <f>IF('Intérêts Composés'!$C$14*12+1&gt;Calculs!B163,(D162+'Intérêts Composés'!$C$10)*(1+'Intérêts Composés'!$C$12/100)^(1/12),D162)</f>
        <v>81382.391317584217</v>
      </c>
    </row>
    <row r="164" spans="1:4" x14ac:dyDescent="0.25">
      <c r="A164" s="1" t="s">
        <v>16</v>
      </c>
      <c r="B164" s="2">
        <v>162</v>
      </c>
      <c r="C164" s="32">
        <f>IF('Intérêts Composés'!$C$14*12+1&gt;Calculs!B164,'Intérêts Composés'!$C$10*Calculs!B164+'Intérêts Composés'!$C$8,C163)</f>
        <v>49600</v>
      </c>
      <c r="D164" s="32">
        <f>IF('Intérêts Composés'!$C$14*12+1&gt;Calculs!B164,(D163+'Intérêts Composés'!$C$10)*(1+'Intérêts Composés'!$C$12/100)^(1/12),D163)</f>
        <v>82144.235433684764</v>
      </c>
    </row>
    <row r="165" spans="1:4" x14ac:dyDescent="0.25">
      <c r="A165" s="1" t="s">
        <v>16</v>
      </c>
      <c r="B165" s="2">
        <v>163</v>
      </c>
      <c r="C165" s="32">
        <f>IF('Intérêts Composés'!$C$14*12+1&gt;Calculs!B165,'Intérêts Composés'!$C$10*Calculs!B165+'Intérêts Composés'!$C$8,C164)</f>
        <v>49900</v>
      </c>
      <c r="D165" s="32">
        <f>IF('Intérêts Composés'!$C$14*12+1&gt;Calculs!B165,(D164+'Intérêts Composés'!$C$10)*(1+'Intérêts Composés'!$C$12/100)^(1/12),D164)</f>
        <v>82910.387127180293</v>
      </c>
    </row>
    <row r="166" spans="1:4" x14ac:dyDescent="0.25">
      <c r="A166" s="1" t="s">
        <v>16</v>
      </c>
      <c r="B166" s="2">
        <v>164</v>
      </c>
      <c r="C166" s="32">
        <f>IF('Intérêts Composés'!$C$14*12+1&gt;Calculs!B166,'Intérêts Composés'!$C$10*Calculs!B166+'Intérêts Composés'!$C$8,C165)</f>
        <v>50200</v>
      </c>
      <c r="D166" s="32">
        <f>IF('Intérêts Composés'!$C$14*12+1&gt;Calculs!B166,(D165+'Intérêts Composés'!$C$10)*(1+'Intérêts Composés'!$C$12/100)^(1/12),D165)</f>
        <v>83680.87075373964</v>
      </c>
    </row>
    <row r="167" spans="1:4" x14ac:dyDescent="0.25">
      <c r="A167" s="1" t="s">
        <v>16</v>
      </c>
      <c r="B167" s="2">
        <v>165</v>
      </c>
      <c r="C167" s="32">
        <f>IF('Intérêts Composés'!$C$14*12+1&gt;Calculs!B167,'Intérêts Composés'!$C$10*Calculs!B167+'Intérêts Composés'!$C$8,C166)</f>
        <v>50500</v>
      </c>
      <c r="D167" s="32">
        <f>IF('Intérêts Composés'!$C$14*12+1&gt;Calculs!B167,(D166+'Intérêts Composés'!$C$10)*(1+'Intérêts Composés'!$C$12/100)^(1/12),D166)</f>
        <v>84455.71080674218</v>
      </c>
    </row>
    <row r="168" spans="1:4" x14ac:dyDescent="0.25">
      <c r="A168" s="1" t="s">
        <v>16</v>
      </c>
      <c r="B168" s="2">
        <v>166</v>
      </c>
      <c r="C168" s="32">
        <f>IF('Intérêts Composés'!$C$14*12+1&gt;Calculs!B168,'Intérêts Composés'!$C$10*Calculs!B168+'Intérêts Composés'!$C$8,C167)</f>
        <v>50800</v>
      </c>
      <c r="D168" s="32">
        <f>IF('Intérêts Composés'!$C$14*12+1&gt;Calculs!B168,(D167+'Intérêts Composés'!$C$10)*(1+'Intérêts Composés'!$C$12/100)^(1/12),D167)</f>
        <v>85234.931918056376</v>
      </c>
    </row>
    <row r="169" spans="1:4" x14ac:dyDescent="0.25">
      <c r="A169" s="1" t="s">
        <v>16</v>
      </c>
      <c r="B169" s="2">
        <v>167</v>
      </c>
      <c r="C169" s="32">
        <f>IF('Intérêts Composés'!$C$14*12+1&gt;Calculs!B169,'Intérêts Composés'!$C$10*Calculs!B169+'Intérêts Composés'!$C$8,C168)</f>
        <v>51100</v>
      </c>
      <c r="D169" s="32">
        <f>IF('Intérêts Composés'!$C$14*12+1&gt;Calculs!B169,(D168+'Intérêts Composés'!$C$10)*(1+'Intérêts Composés'!$C$12/100)^(1/12),D168)</f>
        <v>86018.558858822886</v>
      </c>
    </row>
    <row r="170" spans="1:4" x14ac:dyDescent="0.25">
      <c r="A170" s="1" t="s">
        <v>16</v>
      </c>
      <c r="B170" s="2">
        <v>168</v>
      </c>
      <c r="C170" s="32">
        <f>IF('Intérêts Composés'!$C$14*12+1&gt;Calculs!B170,'Intérêts Composés'!$C$10*Calculs!B170+'Intérêts Composés'!$C$8,C169)</f>
        <v>51400</v>
      </c>
      <c r="D170" s="32">
        <f>IF('Intérêts Composés'!$C$14*12+1&gt;Calculs!B170,(D169+'Intérêts Composés'!$C$10)*(1+'Intérêts Composés'!$C$12/100)^(1/12),D169)</f>
        <v>86806.616540241972</v>
      </c>
    </row>
    <row r="171" spans="1:4" x14ac:dyDescent="0.25">
      <c r="A171" s="1" t="s">
        <v>16</v>
      </c>
      <c r="B171" s="2">
        <v>169</v>
      </c>
      <c r="C171" s="32">
        <f>IF('Intérêts Composés'!$C$14*12+1&gt;Calculs!B171,'Intérêts Composés'!$C$10*Calculs!B171+'Intérêts Composés'!$C$8,C170)</f>
        <v>51700</v>
      </c>
      <c r="D171" s="32">
        <f>IF('Intérêts Composés'!$C$14*12+1&gt;Calculs!B171,(D170+'Intérêts Composés'!$C$10)*(1+'Intérêts Composés'!$C$12/100)^(1/12),D170)</f>
        <v>87599.130014365466</v>
      </c>
    </row>
    <row r="172" spans="1:4" x14ac:dyDescent="0.25">
      <c r="A172" s="1" t="s">
        <v>16</v>
      </c>
      <c r="B172" s="2">
        <v>170</v>
      </c>
      <c r="C172" s="32">
        <f>IF('Intérêts Composés'!$C$14*12+1&gt;Calculs!B172,'Intérêts Composés'!$C$10*Calculs!B172+'Intérêts Composés'!$C$8,C171)</f>
        <v>52000</v>
      </c>
      <c r="D172" s="32">
        <f>IF('Intérêts Composés'!$C$14*12+1&gt;Calculs!B172,(D171+'Intérêts Composés'!$C$10)*(1+'Intérêts Composés'!$C$12/100)^(1/12),D171)</f>
        <v>88396.12447489312</v>
      </c>
    </row>
    <row r="173" spans="1:4" x14ac:dyDescent="0.25">
      <c r="A173" s="1" t="s">
        <v>16</v>
      </c>
      <c r="B173" s="2">
        <v>171</v>
      </c>
      <c r="C173" s="32">
        <f>IF('Intérêts Composés'!$C$14*12+1&gt;Calculs!B173,'Intérêts Composés'!$C$10*Calculs!B173+'Intérêts Composés'!$C$8,C172)</f>
        <v>52300</v>
      </c>
      <c r="D173" s="32">
        <f>IF('Intérêts Composés'!$C$14*12+1&gt;Calculs!B173,(D172+'Intérêts Composés'!$C$10)*(1+'Intérêts Composés'!$C$12/100)^(1/12),D172)</f>
        <v>89197.625257973559</v>
      </c>
    </row>
    <row r="174" spans="1:4" x14ac:dyDescent="0.25">
      <c r="A174" s="1" t="s">
        <v>16</v>
      </c>
      <c r="B174" s="2">
        <v>172</v>
      </c>
      <c r="C174" s="32">
        <f>IF('Intérêts Composés'!$C$14*12+1&gt;Calculs!B174,'Intérêts Composés'!$C$10*Calculs!B174+'Intérêts Composés'!$C$8,C173)</f>
        <v>52600</v>
      </c>
      <c r="D174" s="32">
        <f>IF('Intérêts Composés'!$C$14*12+1&gt;Calculs!B174,(D173+'Intérêts Composés'!$C$10)*(1+'Intérêts Composés'!$C$12/100)^(1/12),D173)</f>
        <v>90003.657843009656</v>
      </c>
    </row>
    <row r="175" spans="1:4" x14ac:dyDescent="0.25">
      <c r="A175" s="1" t="s">
        <v>16</v>
      </c>
      <c r="B175" s="2">
        <v>173</v>
      </c>
      <c r="C175" s="32">
        <f>IF('Intérêts Composés'!$C$14*12+1&gt;Calculs!B175,'Intérêts Composés'!$C$10*Calculs!B175+'Intérêts Composés'!$C$8,C174)</f>
        <v>52900</v>
      </c>
      <c r="D175" s="32">
        <f>IF('Intérêts Composés'!$C$14*12+1&gt;Calculs!B175,(D174+'Intérêts Composés'!$C$10)*(1+'Intérêts Composés'!$C$12/100)^(1/12),D174)</f>
        <v>90814.247853468536</v>
      </c>
    </row>
    <row r="176" spans="1:4" x14ac:dyDescent="0.25">
      <c r="A176" s="1" t="s">
        <v>16</v>
      </c>
      <c r="B176" s="2">
        <v>174</v>
      </c>
      <c r="C176" s="32">
        <f>IF('Intérêts Composés'!$C$14*12+1&gt;Calculs!B176,'Intérêts Composés'!$C$10*Calculs!B176+'Intérêts Composés'!$C$8,C175)</f>
        <v>53200</v>
      </c>
      <c r="D176" s="32">
        <f>IF('Intérêts Composés'!$C$14*12+1&gt;Calculs!B176,(D175+'Intérêts Composés'!$C$10)*(1+'Intérêts Composés'!$C$12/100)^(1/12),D175)</f>
        <v>91629.42105769612</v>
      </c>
    </row>
    <row r="177" spans="1:4" x14ac:dyDescent="0.25">
      <c r="A177" s="1" t="s">
        <v>16</v>
      </c>
      <c r="B177" s="2">
        <v>175</v>
      </c>
      <c r="C177" s="32">
        <f>IF('Intérêts Composés'!$C$14*12+1&gt;Calculs!B177,'Intérêts Composés'!$C$10*Calculs!B177+'Intérêts Composés'!$C$8,C176)</f>
        <v>53500</v>
      </c>
      <c r="D177" s="32">
        <f>IF('Intérêts Composés'!$C$14*12+1&gt;Calculs!B177,(D176+'Intérêts Composés'!$C$10)*(1+'Intérêts Composés'!$C$12/100)^(1/12),D176)</f>
        <v>92449.203369736322</v>
      </c>
    </row>
    <row r="178" spans="1:4" x14ac:dyDescent="0.25">
      <c r="A178" s="1" t="s">
        <v>16</v>
      </c>
      <c r="B178" s="2">
        <v>176</v>
      </c>
      <c r="C178" s="32">
        <f>IF('Intérêts Composés'!$C$14*12+1&gt;Calculs!B178,'Intérêts Composés'!$C$10*Calculs!B178+'Intérêts Composés'!$C$8,C177)</f>
        <v>53800</v>
      </c>
      <c r="D178" s="32">
        <f>IF('Intérêts Composés'!$C$14*12+1&gt;Calculs!B178,(D177+'Intérêts Composés'!$C$10)*(1+'Intérêts Composés'!$C$12/100)^(1/12),D177)</f>
        <v>93273.620850154824</v>
      </c>
    </row>
    <row r="179" spans="1:4" x14ac:dyDescent="0.25">
      <c r="A179" s="1" t="s">
        <v>16</v>
      </c>
      <c r="B179" s="2">
        <v>177</v>
      </c>
      <c r="C179" s="32">
        <f>IF('Intérêts Composés'!$C$14*12+1&gt;Calculs!B179,'Intérêts Composés'!$C$10*Calculs!B179+'Intérêts Composés'!$C$8,C178)</f>
        <v>54100</v>
      </c>
      <c r="D179" s="32">
        <f>IF('Intérêts Composés'!$C$14*12+1&gt;Calculs!B179,(D178+'Intérêts Composés'!$C$10)*(1+'Intérêts Composés'!$C$12/100)^(1/12),D178)</f>
        <v>94102.699706867541</v>
      </c>
    </row>
    <row r="180" spans="1:4" x14ac:dyDescent="0.25">
      <c r="A180" s="1" t="s">
        <v>16</v>
      </c>
      <c r="B180" s="2">
        <v>178</v>
      </c>
      <c r="C180" s="32">
        <f>IF('Intérêts Composés'!$C$14*12+1&gt;Calculs!B180,'Intérêts Composés'!$C$10*Calculs!B180+'Intérêts Composés'!$C$8,C179)</f>
        <v>54400</v>
      </c>
      <c r="D180" s="32">
        <f>IF('Intérêts Composés'!$C$14*12+1&gt;Calculs!B180,(D179+'Intérêts Composés'!$C$10)*(1+'Intérêts Composés'!$C$12/100)^(1/12),D179)</f>
        <v>94936.466295973732</v>
      </c>
    </row>
    <row r="181" spans="1:4" x14ac:dyDescent="0.25">
      <c r="A181" s="1" t="s">
        <v>16</v>
      </c>
      <c r="B181" s="2">
        <v>179</v>
      </c>
      <c r="C181" s="32">
        <f>IF('Intérêts Composés'!$C$14*12+1&gt;Calculs!B181,'Intérêts Composés'!$C$10*Calculs!B181+'Intérêts Composés'!$C$8,C180)</f>
        <v>54700</v>
      </c>
      <c r="D181" s="32">
        <f>IF('Intérêts Composés'!$C$14*12+1&gt;Calculs!B181,(D180+'Intérêts Composés'!$C$10)*(1+'Intérêts Composés'!$C$12/100)^(1/12),D180)</f>
        <v>95774.947122593891</v>
      </c>
    </row>
    <row r="182" spans="1:4" x14ac:dyDescent="0.25">
      <c r="A182" s="1" t="s">
        <v>16</v>
      </c>
      <c r="B182" s="2">
        <v>180</v>
      </c>
      <c r="C182" s="32">
        <f>IF('Intérêts Composés'!$C$14*12+1&gt;Calculs!B182,'Intérêts Composés'!$C$10*Calculs!B182+'Intérêts Composés'!$C$8,C181)</f>
        <v>55000</v>
      </c>
      <c r="D182" s="32">
        <f>IF('Intérêts Composés'!$C$14*12+1&gt;Calculs!B182,(D181+'Intérêts Composés'!$C$10)*(1+'Intérêts Composés'!$C$12/100)^(1/12),D181)</f>
        <v>96618.168841712308</v>
      </c>
    </row>
    <row r="183" spans="1:4" x14ac:dyDescent="0.25">
      <c r="A183" s="1" t="s">
        <v>16</v>
      </c>
      <c r="B183" s="2">
        <v>181</v>
      </c>
      <c r="C183" s="32">
        <f>IF('Intérêts Composés'!$C$14*12+1&gt;Calculs!B183,'Intérêts Composés'!$C$10*Calculs!B183+'Intérêts Composés'!$C$8,C182)</f>
        <v>55300</v>
      </c>
      <c r="D183" s="32">
        <f>IF('Intérêts Composés'!$C$14*12+1&gt;Calculs!B183,(D182+'Intérêts Composés'!$C$10)*(1+'Intérêts Composés'!$C$12/100)^(1/12),D182)</f>
        <v>97466.158259024436</v>
      </c>
    </row>
    <row r="184" spans="1:4" x14ac:dyDescent="0.25">
      <c r="A184" s="1" t="s">
        <v>16</v>
      </c>
      <c r="B184" s="2">
        <v>182</v>
      </c>
      <c r="C184" s="32">
        <f>IF('Intérêts Composés'!$C$14*12+1&gt;Calculs!B184,'Intérêts Composés'!$C$10*Calculs!B184+'Intérêts Composés'!$C$8,C183)</f>
        <v>55600</v>
      </c>
      <c r="D184" s="32">
        <f>IF('Intérêts Composés'!$C$14*12+1&gt;Calculs!B184,(D183+'Intérêts Composés'!$C$10)*(1+'Intérêts Composés'!$C$12/100)^(1/12),D183)</f>
        <v>98318.942331789032</v>
      </c>
    </row>
    <row r="185" spans="1:4" x14ac:dyDescent="0.25">
      <c r="A185" s="1" t="s">
        <v>16</v>
      </c>
      <c r="B185" s="2">
        <v>183</v>
      </c>
      <c r="C185" s="32">
        <f>IF('Intérêts Composés'!$C$14*12+1&gt;Calculs!B185,'Intérêts Composés'!$C$10*Calculs!B185+'Intérêts Composés'!$C$8,C184)</f>
        <v>55900</v>
      </c>
      <c r="D185" s="32">
        <f>IF('Intérêts Composés'!$C$14*12+1&gt;Calculs!B185,(D184+'Intérêts Composés'!$C$10)*(1+'Intérêts Composés'!$C$12/100)^(1/12),D184)</f>
        <v>99176.548169685106</v>
      </c>
    </row>
    <row r="186" spans="1:4" x14ac:dyDescent="0.25">
      <c r="A186" s="1" t="s">
        <v>16</v>
      </c>
      <c r="B186" s="2">
        <v>184</v>
      </c>
      <c r="C186" s="32">
        <f>IF('Intérêts Composés'!$C$14*12+1&gt;Calculs!B186,'Intérêts Composés'!$C$10*Calculs!B186+'Intérêts Composés'!$C$8,C185)</f>
        <v>56200</v>
      </c>
      <c r="D186" s="32">
        <f>IF('Intérêts Composés'!$C$14*12+1&gt;Calculs!B186,(D185+'Intérêts Composés'!$C$10)*(1+'Intérêts Composés'!$C$12/100)^(1/12),D185)</f>
        <v>100039.00303567373</v>
      </c>
    </row>
    <row r="187" spans="1:4" x14ac:dyDescent="0.25">
      <c r="A187" s="1" t="s">
        <v>16</v>
      </c>
      <c r="B187" s="2">
        <v>185</v>
      </c>
      <c r="C187" s="32">
        <f>IF('Intérêts Composés'!$C$14*12+1&gt;Calculs!B187,'Intérêts Composés'!$C$10*Calculs!B187+'Intérêts Composés'!$C$8,C186)</f>
        <v>56500</v>
      </c>
      <c r="D187" s="32">
        <f>IF('Intérêts Composés'!$C$14*12+1&gt;Calculs!B187,(D186+'Intérêts Composés'!$C$10)*(1+'Intérêts Composés'!$C$12/100)^(1/12),D186)</f>
        <v>100906.33434686472</v>
      </c>
    </row>
    <row r="188" spans="1:4" x14ac:dyDescent="0.25">
      <c r="A188" s="1" t="s">
        <v>16</v>
      </c>
      <c r="B188" s="2">
        <v>186</v>
      </c>
      <c r="C188" s="32">
        <f>IF('Intérêts Composés'!$C$14*12+1&gt;Calculs!B188,'Intérêts Composés'!$C$10*Calculs!B188+'Intérêts Composés'!$C$8,C187)</f>
        <v>56800</v>
      </c>
      <c r="D188" s="32">
        <f>IF('Intérêts Composés'!$C$14*12+1&gt;Calculs!B188,(D187+'Intérêts Composés'!$C$10)*(1+'Intérêts Composés'!$C$12/100)^(1/12),D187)</f>
        <v>101778.56967538824</v>
      </c>
    </row>
    <row r="189" spans="1:4" x14ac:dyDescent="0.25">
      <c r="A189" s="1" t="s">
        <v>16</v>
      </c>
      <c r="B189" s="2">
        <v>187</v>
      </c>
      <c r="C189" s="32">
        <f>IF('Intérêts Composés'!$C$14*12+1&gt;Calculs!B189,'Intérêts Composés'!$C$10*Calculs!B189+'Intérêts Composés'!$C$8,C188)</f>
        <v>57100</v>
      </c>
      <c r="D189" s="32">
        <f>IF('Intérêts Composés'!$C$14*12+1&gt;Calculs!B189,(D188+'Intérêts Composés'!$C$10)*(1+'Intérêts Composés'!$C$12/100)^(1/12),D188)</f>
        <v>102655.73674927127</v>
      </c>
    </row>
    <row r="190" spans="1:4" x14ac:dyDescent="0.25">
      <c r="A190" s="1" t="s">
        <v>16</v>
      </c>
      <c r="B190" s="2">
        <v>188</v>
      </c>
      <c r="C190" s="32">
        <f>IF('Intérêts Composés'!$C$14*12+1&gt;Calculs!B190,'Intérêts Composés'!$C$10*Calculs!B190+'Intérêts Composés'!$C$8,C189)</f>
        <v>57400</v>
      </c>
      <c r="D190" s="32">
        <f>IF('Intérêts Composés'!$C$14*12+1&gt;Calculs!B190,(D189+'Intérêts Composés'!$C$10)*(1+'Intérêts Composés'!$C$12/100)^(1/12),D189)</f>
        <v>103537.86345331906</v>
      </c>
    </row>
    <row r="191" spans="1:4" x14ac:dyDescent="0.25">
      <c r="A191" s="1" t="s">
        <v>16</v>
      </c>
      <c r="B191" s="2">
        <v>189</v>
      </c>
      <c r="C191" s="32">
        <f>IF('Intérêts Composés'!$C$14*12+1&gt;Calculs!B191,'Intérêts Composés'!$C$10*Calculs!B191+'Intérêts Composés'!$C$8,C190)</f>
        <v>57700</v>
      </c>
      <c r="D191" s="32">
        <f>IF('Intérêts Composés'!$C$14*12+1&gt;Calculs!B191,(D190+'Intérêts Composés'!$C$10)*(1+'Intérêts Composés'!$C$12/100)^(1/12),D190)</f>
        <v>104424.97783000166</v>
      </c>
    </row>
    <row r="192" spans="1:4" x14ac:dyDescent="0.25">
      <c r="A192" s="1" t="s">
        <v>16</v>
      </c>
      <c r="B192" s="2">
        <v>190</v>
      </c>
      <c r="C192" s="32">
        <f>IF('Intérêts Composés'!$C$14*12+1&gt;Calculs!B192,'Intérêts Composés'!$C$10*Calculs!B192+'Intérêts Composés'!$C$8,C191)</f>
        <v>58000</v>
      </c>
      <c r="D192" s="32">
        <f>IF('Intérêts Composés'!$C$14*12+1&gt;Calculs!B192,(D191+'Intérêts Composés'!$C$10)*(1+'Intérêts Composés'!$C$12/100)^(1/12),D191)</f>
        <v>105317.10808034528</v>
      </c>
    </row>
    <row r="193" spans="1:4" x14ac:dyDescent="0.25">
      <c r="A193" s="1" t="s">
        <v>16</v>
      </c>
      <c r="B193" s="2">
        <v>191</v>
      </c>
      <c r="C193" s="32">
        <f>IF('Intérêts Composés'!$C$14*12+1&gt;Calculs!B193,'Intérêts Composés'!$C$10*Calculs!B193+'Intérêts Composés'!$C$8,C192)</f>
        <v>58300</v>
      </c>
      <c r="D193" s="32">
        <f>IF('Intérêts Composés'!$C$14*12+1&gt;Calculs!B193,(D192+'Intérêts Composés'!$C$10)*(1+'Intérêts Composés'!$C$12/100)^(1/12),D192)</f>
        <v>106214.28256482884</v>
      </c>
    </row>
    <row r="194" spans="1:4" x14ac:dyDescent="0.25">
      <c r="A194" s="1" t="s">
        <v>16</v>
      </c>
      <c r="B194" s="2">
        <v>192</v>
      </c>
      <c r="C194" s="32">
        <f>IF('Intérêts Composés'!$C$14*12+1&gt;Calculs!B194,'Intérêts Composés'!$C$10*Calculs!B194+'Intérêts Composés'!$C$8,C193)</f>
        <v>58600</v>
      </c>
      <c r="D194" s="32">
        <f>IF('Intérêts Composés'!$C$14*12+1&gt;Calculs!B194,(D193+'Intérêts Composés'!$C$10)*(1+'Intérêts Composés'!$C$12/100)^(1/12),D193)</f>
        <v>107116.52980428556</v>
      </c>
    </row>
    <row r="195" spans="1:4" x14ac:dyDescent="0.25">
      <c r="A195" s="1" t="s">
        <v>16</v>
      </c>
      <c r="B195" s="2">
        <v>193</v>
      </c>
      <c r="C195" s="32">
        <f>IF('Intérêts Composés'!$C$14*12+1&gt;Calculs!B195,'Intérêts Composés'!$C$10*Calculs!B195+'Intérêts Composés'!$C$8,C194)</f>
        <v>58900</v>
      </c>
      <c r="D195" s="32">
        <f>IF('Intérêts Composés'!$C$14*12+1&gt;Calculs!B195,(D194+'Intérêts Composés'!$C$10)*(1+'Intérêts Composés'!$C$12/100)^(1/12),D194)</f>
        <v>108023.87848080954</v>
      </c>
    </row>
    <row r="196" spans="1:4" x14ac:dyDescent="0.25">
      <c r="A196" s="1" t="s">
        <v>16</v>
      </c>
      <c r="B196" s="2">
        <v>194</v>
      </c>
      <c r="C196" s="32">
        <f>IF('Intérêts Composés'!$C$14*12+1&gt;Calculs!B196,'Intérêts Composés'!$C$10*Calculs!B196+'Intérêts Composés'!$C$8,C195)</f>
        <v>59200</v>
      </c>
      <c r="D196" s="32">
        <f>IF('Intérêts Composés'!$C$14*12+1&gt;Calculs!B196,(D195+'Intérêts Composés'!$C$10)*(1+'Intérêts Composés'!$C$12/100)^(1/12),D195)</f>
        <v>108936.35743866766</v>
      </c>
    </row>
    <row r="197" spans="1:4" x14ac:dyDescent="0.25">
      <c r="A197" s="1" t="s">
        <v>16</v>
      </c>
      <c r="B197" s="2">
        <v>195</v>
      </c>
      <c r="C197" s="32">
        <f>IF('Intérêts Composés'!$C$14*12+1&gt;Calculs!B197,'Intérêts Composés'!$C$10*Calculs!B197+'Intérêts Composés'!$C$8,C196)</f>
        <v>59500</v>
      </c>
      <c r="D197" s="32">
        <f>IF('Intérêts Composés'!$C$14*12+1&gt;Calculs!B197,(D196+'Intérêts Composés'!$C$10)*(1+'Intérêts Composés'!$C$12/100)^(1/12),D196)</f>
        <v>109853.99568521646</v>
      </c>
    </row>
    <row r="198" spans="1:4" x14ac:dyDescent="0.25">
      <c r="A198" s="1" t="s">
        <v>16</v>
      </c>
      <c r="B198" s="2">
        <v>196</v>
      </c>
      <c r="C198" s="32">
        <f>IF('Intérêts Composés'!$C$14*12+1&gt;Calculs!B198,'Intérêts Composés'!$C$10*Calculs!B198+'Intérêts Composés'!$C$8,C197)</f>
        <v>59800</v>
      </c>
      <c r="D198" s="32">
        <f>IF('Intérêts Composés'!$C$14*12+1&gt;Calculs!B198,(D197+'Intérêts Composés'!$C$10)*(1+'Intérêts Composés'!$C$12/100)^(1/12),D197)</f>
        <v>110776.82239182429</v>
      </c>
    </row>
    <row r="199" spans="1:4" x14ac:dyDescent="0.25">
      <c r="A199" s="1" t="s">
        <v>16</v>
      </c>
      <c r="B199" s="2">
        <v>197</v>
      </c>
      <c r="C199" s="32">
        <f>IF('Intérêts Composés'!$C$14*12+1&gt;Calculs!B199,'Intérêts Composés'!$C$10*Calculs!B199+'Intérêts Composés'!$C$8,C198)</f>
        <v>60100</v>
      </c>
      <c r="D199" s="32">
        <f>IF('Intérêts Composés'!$C$14*12+1&gt;Calculs!B199,(D198+'Intérêts Composés'!$C$10)*(1+'Intérêts Composés'!$C$12/100)^(1/12),D198)</f>
        <v>111704.86689479866</v>
      </c>
    </row>
    <row r="200" spans="1:4" x14ac:dyDescent="0.25">
      <c r="A200" s="1" t="s">
        <v>16</v>
      </c>
      <c r="B200" s="2">
        <v>198</v>
      </c>
      <c r="C200" s="32">
        <f>IF('Intérêts Composés'!$C$14*12+1&gt;Calculs!B200,'Intérêts Composés'!$C$10*Calculs!B200+'Intérêts Composés'!$C$8,C199)</f>
        <v>60400</v>
      </c>
      <c r="D200" s="32">
        <f>IF('Intérêts Composés'!$C$14*12+1&gt;Calculs!B200,(D199+'Intérêts Composés'!$C$10)*(1+'Intérêts Composés'!$C$12/100)^(1/12),D199)</f>
        <v>112638.15869631883</v>
      </c>
    </row>
    <row r="201" spans="1:4" x14ac:dyDescent="0.25">
      <c r="A201" s="1" t="s">
        <v>16</v>
      </c>
      <c r="B201" s="2">
        <v>199</v>
      </c>
      <c r="C201" s="32">
        <f>IF('Intérêts Composés'!$C$14*12+1&gt;Calculs!B201,'Intérêts Composés'!$C$10*Calculs!B201+'Intérêts Composés'!$C$8,C200)</f>
        <v>60700</v>
      </c>
      <c r="D201" s="32">
        <f>IF('Intérêts Composés'!$C$14*12+1&gt;Calculs!B201,(D200+'Intérêts Composés'!$C$10)*(1+'Intérêts Composés'!$C$12/100)^(1/12),D200)</f>
        <v>113576.72746537367</v>
      </c>
    </row>
    <row r="202" spans="1:4" x14ac:dyDescent="0.25">
      <c r="A202" s="1" t="s">
        <v>16</v>
      </c>
      <c r="B202" s="2">
        <v>200</v>
      </c>
      <c r="C202" s="32">
        <f>IF('Intérêts Composés'!$C$14*12+1&gt;Calculs!B202,'Intérêts Composés'!$C$10*Calculs!B202+'Intérêts Composés'!$C$8,C201)</f>
        <v>61000</v>
      </c>
      <c r="D202" s="32">
        <f>IF('Intérêts Composés'!$C$14*12+1&gt;Calculs!B202,(D201+'Intérêts Composés'!$C$10)*(1+'Intérêts Composés'!$C$12/100)^(1/12),D201)</f>
        <v>114520.60303870482</v>
      </c>
    </row>
    <row r="203" spans="1:4" x14ac:dyDescent="0.25">
      <c r="A203" s="1" t="s">
        <v>16</v>
      </c>
      <c r="B203" s="2">
        <v>201</v>
      </c>
      <c r="C203" s="32">
        <f>IF('Intérêts Composés'!$C$14*12+1&gt;Calculs!B203,'Intérêts Composés'!$C$10*Calculs!B203+'Intérêts Composés'!$C$8,C202)</f>
        <v>61300</v>
      </c>
      <c r="D203" s="32">
        <f>IF('Intérêts Composés'!$C$14*12+1&gt;Calculs!B203,(D202+'Intérêts Composés'!$C$10)*(1+'Intérêts Composés'!$C$12/100)^(1/12),D202)</f>
        <v>115469.81542175521</v>
      </c>
    </row>
    <row r="204" spans="1:4" x14ac:dyDescent="0.25">
      <c r="A204" s="1" t="s">
        <v>16</v>
      </c>
      <c r="B204" s="2">
        <v>202</v>
      </c>
      <c r="C204" s="32">
        <f>IF('Intérêts Composés'!$C$14*12+1&gt;Calculs!B204,'Intérêts Composés'!$C$10*Calculs!B204+'Intérêts Composés'!$C$8,C203)</f>
        <v>61600</v>
      </c>
      <c r="D204" s="32">
        <f>IF('Intérêts Composés'!$C$14*12+1&gt;Calculs!B204,(D203+'Intérêts Composés'!$C$10)*(1+'Intérêts Composés'!$C$12/100)^(1/12),D203)</f>
        <v>116424.39478962288</v>
      </c>
    </row>
    <row r="205" spans="1:4" x14ac:dyDescent="0.25">
      <c r="A205" s="1" t="s">
        <v>16</v>
      </c>
      <c r="B205" s="2">
        <v>203</v>
      </c>
      <c r="C205" s="32">
        <f>IF('Intérêts Composés'!$C$14*12+1&gt;Calculs!B205,'Intérêts Composés'!$C$10*Calculs!B205+'Intérêts Composés'!$C$8,C204)</f>
        <v>61900</v>
      </c>
      <c r="D205" s="32">
        <f>IF('Intérêts Composés'!$C$14*12+1&gt;Calculs!B205,(D204+'Intérêts Composés'!$C$10)*(1+'Intérêts Composés'!$C$12/100)^(1/12),D204)</f>
        <v>117384.37148802029</v>
      </c>
    </row>
    <row r="206" spans="1:4" x14ac:dyDescent="0.25">
      <c r="A206" s="1" t="s">
        <v>16</v>
      </c>
      <c r="B206" s="2">
        <v>204</v>
      </c>
      <c r="C206" s="32">
        <f>IF('Intérêts Composés'!$C$14*12+1&gt;Calculs!B206,'Intérêts Composés'!$C$10*Calculs!B206+'Intérêts Composés'!$C$8,C205)</f>
        <v>62200</v>
      </c>
      <c r="D206" s="32">
        <f>IF('Intérêts Composés'!$C$14*12+1&gt;Calculs!B206,(D205+'Intérêts Composés'!$C$10)*(1+'Intérêts Composés'!$C$12/100)^(1/12),D205)</f>
        <v>118349.77603423897</v>
      </c>
    </row>
    <row r="207" spans="1:4" x14ac:dyDescent="0.25">
      <c r="A207" s="1" t="s">
        <v>16</v>
      </c>
      <c r="B207" s="2">
        <v>205</v>
      </c>
      <c r="C207" s="32">
        <f>IF('Intérêts Composés'!$C$14*12+1&gt;Calculs!B207,'Intérêts Composés'!$C$10*Calculs!B207+'Intérêts Composés'!$C$8,C206)</f>
        <v>62500</v>
      </c>
      <c r="D207" s="32">
        <f>IF('Intérêts Composés'!$C$14*12+1&gt;Calculs!B207,(D206+'Intérêts Composés'!$C$10)*(1+'Intérêts Composés'!$C$12/100)^(1/12),D206)</f>
        <v>119320.63911811962</v>
      </c>
    </row>
    <row r="208" spans="1:4" x14ac:dyDescent="0.25">
      <c r="A208" s="1" t="s">
        <v>16</v>
      </c>
      <c r="B208" s="2">
        <v>206</v>
      </c>
      <c r="C208" s="32">
        <f>IF('Intérêts Composés'!$C$14*12+1&gt;Calculs!B208,'Intérêts Composés'!$C$10*Calculs!B208+'Intérêts Composés'!$C$8,C207)</f>
        <v>62800</v>
      </c>
      <c r="D208" s="32">
        <f>IF('Intérêts Composés'!$C$14*12+1&gt;Calculs!B208,(D207+'Intérêts Composés'!$C$10)*(1+'Intérêts Composés'!$C$12/100)^(1/12),D207)</f>
        <v>120296.99160302781</v>
      </c>
    </row>
    <row r="209" spans="1:4" x14ac:dyDescent="0.25">
      <c r="A209" s="1" t="s">
        <v>16</v>
      </c>
      <c r="B209" s="2">
        <v>207</v>
      </c>
      <c r="C209" s="32">
        <f>IF('Intérêts Composés'!$C$14*12+1&gt;Calculs!B209,'Intérêts Composés'!$C$10*Calculs!B209+'Intérêts Composés'!$C$8,C208)</f>
        <v>63100</v>
      </c>
      <c r="D209" s="32">
        <f>IF('Intérêts Composés'!$C$14*12+1&gt;Calculs!B209,(D208+'Intérêts Composés'!$C$10)*(1+'Intérêts Composés'!$C$12/100)^(1/12),D208)</f>
        <v>121278.86452683502</v>
      </c>
    </row>
    <row r="210" spans="1:4" x14ac:dyDescent="0.25">
      <c r="A210" s="1" t="s">
        <v>16</v>
      </c>
      <c r="B210" s="2">
        <v>208</v>
      </c>
      <c r="C210" s="32">
        <f>IF('Intérêts Composés'!$C$14*12+1&gt;Calculs!B210,'Intérêts Composés'!$C$10*Calculs!B210+'Intérêts Composés'!$C$8,C209)</f>
        <v>63400</v>
      </c>
      <c r="D210" s="32">
        <f>IF('Intérêts Composés'!$C$14*12+1&gt;Calculs!B210,(D209+'Intérêts Composés'!$C$10)*(1+'Intérêts Composés'!$C$12/100)^(1/12),D209)</f>
        <v>122266.2891029054</v>
      </c>
    </row>
    <row r="211" spans="1:4" x14ac:dyDescent="0.25">
      <c r="A211" s="1" t="s">
        <v>16</v>
      </c>
      <c r="B211" s="2">
        <v>209</v>
      </c>
      <c r="C211" s="32">
        <f>IF('Intérêts Composés'!$C$14*12+1&gt;Calculs!B211,'Intérêts Composés'!$C$10*Calculs!B211+'Intérêts Composés'!$C$8,C210)</f>
        <v>63700</v>
      </c>
      <c r="D211" s="32">
        <f>IF('Intérêts Composés'!$C$14*12+1&gt;Calculs!B211,(D210+'Intérêts Composés'!$C$10)*(1+'Intérêts Composés'!$C$12/100)^(1/12),D210)</f>
        <v>123259.29672108797</v>
      </c>
    </row>
    <row r="212" spans="1:4" x14ac:dyDescent="0.25">
      <c r="A212" s="1" t="s">
        <v>16</v>
      </c>
      <c r="B212" s="2">
        <v>210</v>
      </c>
      <c r="C212" s="32">
        <f>IF('Intérêts Composés'!$C$14*12+1&gt;Calculs!B212,'Intérêts Composés'!$C$10*Calculs!B212+'Intérêts Composés'!$C$8,C211)</f>
        <v>64000</v>
      </c>
      <c r="D212" s="32">
        <f>IF('Intérêts Composés'!$C$14*12+1&gt;Calculs!B212,(D211+'Intérêts Composés'!$C$10)*(1+'Intérêts Composés'!$C$12/100)^(1/12),D211)</f>
        <v>124257.91894871455</v>
      </c>
    </row>
    <row r="213" spans="1:4" x14ac:dyDescent="0.25">
      <c r="A213" s="1" t="s">
        <v>16</v>
      </c>
      <c r="B213" s="2">
        <v>211</v>
      </c>
      <c r="C213" s="32">
        <f>IF('Intérêts Composés'!$C$14*12+1&gt;Calculs!B213,'Intérêts Composés'!$C$10*Calculs!B213+'Intérêts Composés'!$C$8,C212)</f>
        <v>64300</v>
      </c>
      <c r="D213" s="32">
        <f>IF('Intérêts Composés'!$C$14*12+1&gt;Calculs!B213,(D212+'Intérêts Composés'!$C$10)*(1+'Intérêts Composés'!$C$12/100)^(1/12),D212)</f>
        <v>125262.18753160322</v>
      </c>
    </row>
    <row r="214" spans="1:4" x14ac:dyDescent="0.25">
      <c r="A214" s="1" t="s">
        <v>16</v>
      </c>
      <c r="B214" s="2">
        <v>212</v>
      </c>
      <c r="C214" s="32">
        <f>IF('Intérêts Composés'!$C$14*12+1&gt;Calculs!B214,'Intérêts Composés'!$C$10*Calculs!B214+'Intérêts Composés'!$C$8,C213)</f>
        <v>64600</v>
      </c>
      <c r="D214" s="32">
        <f>IF('Intérêts Composés'!$C$14*12+1&gt;Calculs!B214,(D213+'Intérêts Composés'!$C$10)*(1+'Intérêts Composés'!$C$12/100)^(1/12),D213)</f>
        <v>126272.13439506755</v>
      </c>
    </row>
    <row r="215" spans="1:4" x14ac:dyDescent="0.25">
      <c r="A215" s="1" t="s">
        <v>16</v>
      </c>
      <c r="B215" s="2">
        <v>213</v>
      </c>
      <c r="C215" s="32">
        <f>IF('Intérêts Composés'!$C$14*12+1&gt;Calculs!B215,'Intérêts Composés'!$C$10*Calculs!B215+'Intérêts Composés'!$C$8,C214)</f>
        <v>64900</v>
      </c>
      <c r="D215" s="32">
        <f>IF('Intérêts Composés'!$C$14*12+1&gt;Calculs!B215,(D214+'Intérêts Composés'!$C$10)*(1+'Intérêts Composés'!$C$12/100)^(1/12),D214)</f>
        <v>127287.79164493147</v>
      </c>
    </row>
    <row r="216" spans="1:4" x14ac:dyDescent="0.25">
      <c r="A216" s="1" t="s">
        <v>16</v>
      </c>
      <c r="B216" s="2">
        <v>214</v>
      </c>
      <c r="C216" s="32">
        <f>IF('Intérêts Composés'!$C$14*12+1&gt;Calculs!B216,'Intérêts Composés'!$C$10*Calculs!B216+'Intérêts Composés'!$C$8,C215)</f>
        <v>65200</v>
      </c>
      <c r="D216" s="32">
        <f>IF('Intérêts Composés'!$C$14*12+1&gt;Calculs!B216,(D215+'Intérêts Composés'!$C$10)*(1+'Intérêts Composés'!$C$12/100)^(1/12),D215)</f>
        <v>128309.19156854988</v>
      </c>
    </row>
    <row r="217" spans="1:4" x14ac:dyDescent="0.25">
      <c r="A217" s="1" t="s">
        <v>16</v>
      </c>
      <c r="B217" s="2">
        <v>215</v>
      </c>
      <c r="C217" s="32">
        <f>IF('Intérêts Composés'!$C$14*12+1&gt;Calculs!B217,'Intérêts Composés'!$C$10*Calculs!B217+'Intérêts Composés'!$C$8,C216)</f>
        <v>65500</v>
      </c>
      <c r="D217" s="32">
        <f>IF('Intérêts Composés'!$C$14*12+1&gt;Calculs!B217,(D216+'Intérêts Composés'!$C$10)*(1+'Intérêts Composés'!$C$12/100)^(1/12),D216)</f>
        <v>129336.36663583512</v>
      </c>
    </row>
    <row r="218" spans="1:4" x14ac:dyDescent="0.25">
      <c r="A218" s="1" t="s">
        <v>16</v>
      </c>
      <c r="B218" s="2">
        <v>216</v>
      </c>
      <c r="C218" s="32">
        <f>IF('Intérêts Composés'!$C$14*12+1&gt;Calculs!B218,'Intérêts Composés'!$C$10*Calculs!B218+'Intérêts Composés'!$C$8,C217)</f>
        <v>65800</v>
      </c>
      <c r="D218" s="32">
        <f>IF('Intérêts Composés'!$C$14*12+1&gt;Calculs!B218,(D217+'Intérêts Composés'!$C$10)*(1+'Intérêts Composés'!$C$12/100)^(1/12),D217)</f>
        <v>130369.3495002891</v>
      </c>
    </row>
    <row r="219" spans="1:4" x14ac:dyDescent="0.25">
      <c r="A219" s="1" t="s">
        <v>16</v>
      </c>
      <c r="B219" s="2">
        <v>217</v>
      </c>
      <c r="C219" s="32">
        <f>IF('Intérêts Composés'!$C$14*12+1&gt;Calculs!B219,'Intérêts Composés'!$C$10*Calculs!B219+'Intérêts Composés'!$C$8,C218)</f>
        <v>66100</v>
      </c>
      <c r="D219" s="32">
        <f>IF('Intérêts Composés'!$C$14*12+1&gt;Calculs!B219,(D218+'Intérêts Composés'!$C$10)*(1+'Intérêts Composés'!$C$12/100)^(1/12),D218)</f>
        <v>131408.1730000414</v>
      </c>
    </row>
    <row r="220" spans="1:4" x14ac:dyDescent="0.25">
      <c r="A220" s="1" t="s">
        <v>16</v>
      </c>
      <c r="B220" s="2">
        <v>218</v>
      </c>
      <c r="C220" s="32">
        <f>IF('Intérêts Composés'!$C$14*12+1&gt;Calculs!B220,'Intérêts Composés'!$C$10*Calculs!B220+'Intérêts Composés'!$C$8,C219)</f>
        <v>66400</v>
      </c>
      <c r="D220" s="32">
        <f>IF('Intérêts Composés'!$C$14*12+1&gt;Calculs!B220,(D219+'Intérêts Composés'!$C$10)*(1+'Intérêts Composés'!$C$12/100)^(1/12),D219)</f>
        <v>132452.87015889314</v>
      </c>
    </row>
    <row r="221" spans="1:4" x14ac:dyDescent="0.25">
      <c r="A221" s="1" t="s">
        <v>16</v>
      </c>
      <c r="B221" s="2">
        <v>219</v>
      </c>
      <c r="C221" s="32">
        <f>IF('Intérêts Composés'!$C$14*12+1&gt;Calculs!B221,'Intérêts Composés'!$C$10*Calculs!B221+'Intérêts Composés'!$C$8,C220)</f>
        <v>66700</v>
      </c>
      <c r="D221" s="32">
        <f>IF('Intérêts Composés'!$C$14*12+1&gt;Calculs!B221,(D220+'Intérêts Composés'!$C$10)*(1+'Intérêts Composés'!$C$12/100)^(1/12),D220)</f>
        <v>133503.47418736687</v>
      </c>
    </row>
    <row r="222" spans="1:4" x14ac:dyDescent="0.25">
      <c r="A222" s="1" t="s">
        <v>16</v>
      </c>
      <c r="B222" s="2">
        <v>220</v>
      </c>
      <c r="C222" s="32">
        <f>IF('Intérêts Composés'!$C$14*12+1&gt;Calculs!B222,'Intérêts Composés'!$C$10*Calculs!B222+'Intérêts Composés'!$C$8,C221)</f>
        <v>67000</v>
      </c>
      <c r="D222" s="32">
        <f>IF('Intérêts Composés'!$C$14*12+1&gt;Calculs!B222,(D221+'Intérêts Composés'!$C$10)*(1+'Intérêts Composés'!$C$12/100)^(1/12),D221)</f>
        <v>134560.01848376216</v>
      </c>
    </row>
    <row r="223" spans="1:4" x14ac:dyDescent="0.25">
      <c r="A223" s="1" t="s">
        <v>16</v>
      </c>
      <c r="B223" s="2">
        <v>221</v>
      </c>
      <c r="C223" s="32">
        <f>IF('Intérêts Composés'!$C$14*12+1&gt;Calculs!B223,'Intérêts Composés'!$C$10*Calculs!B223+'Intérêts Composés'!$C$8,C222)</f>
        <v>67300</v>
      </c>
      <c r="D223" s="32">
        <f>IF('Intérêts Composés'!$C$14*12+1&gt;Calculs!B223,(D222+'Intérêts Composés'!$C$10)*(1+'Intérêts Composés'!$C$12/100)^(1/12),D222)</f>
        <v>135622.53663521752</v>
      </c>
    </row>
    <row r="224" spans="1:4" x14ac:dyDescent="0.25">
      <c r="A224" s="1" t="s">
        <v>16</v>
      </c>
      <c r="B224" s="2">
        <v>222</v>
      </c>
      <c r="C224" s="32">
        <f>IF('Intérêts Composés'!$C$14*12+1&gt;Calculs!B224,'Intérêts Composés'!$C$10*Calculs!B224+'Intérêts Composés'!$C$8,C223)</f>
        <v>67600</v>
      </c>
      <c r="D224" s="32">
        <f>IF('Intérêts Composés'!$C$14*12+1&gt;Calculs!B224,(D223+'Intérêts Composés'!$C$10)*(1+'Intérêts Composés'!$C$12/100)^(1/12),D223)</f>
        <v>136691.06241877796</v>
      </c>
    </row>
    <row r="225" spans="1:4" x14ac:dyDescent="0.25">
      <c r="A225" s="1" t="s">
        <v>16</v>
      </c>
      <c r="B225" s="2">
        <v>223</v>
      </c>
      <c r="C225" s="32">
        <f>IF('Intérêts Composés'!$C$14*12+1&gt;Calculs!B225,'Intérêts Composés'!$C$10*Calculs!B225+'Intérêts Composés'!$C$8,C224)</f>
        <v>67900</v>
      </c>
      <c r="D225" s="32">
        <f>IF('Intérêts Composés'!$C$14*12+1&gt;Calculs!B225,(D224+'Intérêts Composés'!$C$10)*(1+'Intérêts Composés'!$C$12/100)^(1/12),D224)</f>
        <v>137765.62980246884</v>
      </c>
    </row>
    <row r="226" spans="1:4" x14ac:dyDescent="0.25">
      <c r="A226" s="1" t="s">
        <v>16</v>
      </c>
      <c r="B226" s="2">
        <v>224</v>
      </c>
      <c r="C226" s="32">
        <f>IF('Intérêts Composés'!$C$14*12+1&gt;Calculs!B226,'Intérêts Composés'!$C$10*Calculs!B226+'Intérêts Composés'!$C$8,C225)</f>
        <v>68200</v>
      </c>
      <c r="D226" s="32">
        <f>IF('Intérêts Composés'!$C$14*12+1&gt;Calculs!B226,(D225+'Intérêts Composés'!$C$10)*(1+'Intérêts Composés'!$C$12/100)^(1/12),D225)</f>
        <v>138846.27294637568</v>
      </c>
    </row>
    <row r="227" spans="1:4" x14ac:dyDescent="0.25">
      <c r="A227" s="1" t="s">
        <v>16</v>
      </c>
      <c r="B227" s="2">
        <v>225</v>
      </c>
      <c r="C227" s="32">
        <f>IF('Intérêts Composés'!$C$14*12+1&gt;Calculs!B227,'Intérêts Composés'!$C$10*Calculs!B227+'Intérêts Composés'!$C$8,C226)</f>
        <v>68500</v>
      </c>
      <c r="D227" s="32">
        <f>IF('Intérêts Composés'!$C$14*12+1&gt;Calculs!B227,(D226+'Intérêts Composés'!$C$10)*(1+'Intérêts Composés'!$C$12/100)^(1/12),D226)</f>
        <v>139933.02620373006</v>
      </c>
    </row>
    <row r="228" spans="1:4" x14ac:dyDescent="0.25">
      <c r="A228" s="1" t="s">
        <v>16</v>
      </c>
      <c r="B228" s="2">
        <v>226</v>
      </c>
      <c r="C228" s="32">
        <f>IF('Intérêts Composés'!$C$14*12+1&gt;Calculs!B228,'Intérêts Composés'!$C$10*Calculs!B228+'Intérêts Composés'!$C$8,C227)</f>
        <v>68800</v>
      </c>
      <c r="D228" s="32">
        <f>IF('Intérêts Composés'!$C$14*12+1&gt;Calculs!B228,(D227+'Intérêts Composés'!$C$10)*(1+'Intérêts Composés'!$C$12/100)^(1/12),D227)</f>
        <v>141025.92412200177</v>
      </c>
    </row>
    <row r="229" spans="1:4" x14ac:dyDescent="0.25">
      <c r="A229" s="1" t="s">
        <v>16</v>
      </c>
      <c r="B229" s="2">
        <v>227</v>
      </c>
      <c r="C229" s="32">
        <f>IF('Intérêts Composés'!$C$14*12+1&gt;Calculs!B229,'Intérêts Composés'!$C$10*Calculs!B229+'Intérêts Composés'!$C$8,C228)</f>
        <v>69100</v>
      </c>
      <c r="D229" s="32">
        <f>IF('Intérêts Composés'!$C$14*12+1&gt;Calculs!B229,(D228+'Intérêts Composés'!$C$10)*(1+'Intérêts Composés'!$C$12/100)^(1/12),D228)</f>
        <v>142125.00144399697</v>
      </c>
    </row>
    <row r="230" spans="1:4" x14ac:dyDescent="0.25">
      <c r="A230" s="1" t="s">
        <v>16</v>
      </c>
      <c r="B230" s="2">
        <v>228</v>
      </c>
      <c r="C230" s="32">
        <f>IF('Intérêts Composés'!$C$14*12+1&gt;Calculs!B230,'Intérêts Composés'!$C$10*Calculs!B230+'Intérêts Composés'!$C$8,C229)</f>
        <v>69400</v>
      </c>
      <c r="D230" s="32">
        <f>IF('Intérêts Composés'!$C$14*12+1&gt;Calculs!B230,(D229+'Intérêts Composés'!$C$10)*(1+'Intérêts Composés'!$C$12/100)^(1/12),D229)</f>
        <v>143230.29310896274</v>
      </c>
    </row>
    <row r="231" spans="1:4" x14ac:dyDescent="0.25">
      <c r="A231" s="1" t="s">
        <v>16</v>
      </c>
      <c r="B231" s="2">
        <v>229</v>
      </c>
      <c r="C231" s="32">
        <f>IF('Intérêts Composés'!$C$14*12+1&gt;Calculs!B231,'Intérêts Composés'!$C$10*Calculs!B231+'Intérêts Composés'!$C$8,C230)</f>
        <v>69700</v>
      </c>
      <c r="D231" s="32">
        <f>IF('Intérêts Composés'!$C$14*12+1&gt;Calculs!B231,(D230+'Intérêts Composés'!$C$10)*(1+'Intérêts Composés'!$C$12/100)^(1/12),D230)</f>
        <v>144341.83425369771</v>
      </c>
    </row>
    <row r="232" spans="1:4" x14ac:dyDescent="0.25">
      <c r="A232" s="1" t="s">
        <v>16</v>
      </c>
      <c r="B232" s="2">
        <v>230</v>
      </c>
      <c r="C232" s="32">
        <f>IF('Intérêts Composés'!$C$14*12+1&gt;Calculs!B232,'Intérêts Composés'!$C$10*Calculs!B232+'Intérêts Composés'!$C$8,C231)</f>
        <v>70000</v>
      </c>
      <c r="D232" s="32">
        <f>IF('Intérêts Composés'!$C$14*12+1&gt;Calculs!B232,(D231+'Intérêts Composés'!$C$10)*(1+'Intérêts Composés'!$C$12/100)^(1/12),D231)</f>
        <v>145459.66021366909</v>
      </c>
    </row>
    <row r="233" spans="1:4" x14ac:dyDescent="0.25">
      <c r="A233" s="1" t="s">
        <v>16</v>
      </c>
      <c r="B233" s="2">
        <v>231</v>
      </c>
      <c r="C233" s="32">
        <f>IF('Intérêts Composés'!$C$14*12+1&gt;Calculs!B233,'Intérêts Composés'!$C$10*Calculs!B233+'Intérêts Composés'!$C$8,C232)</f>
        <v>70300</v>
      </c>
      <c r="D233" s="32">
        <f>IF('Intérêts Composés'!$C$14*12+1&gt;Calculs!B233,(D232+'Intérêts Composés'!$C$10)*(1+'Intérêts Composés'!$C$12/100)^(1/12),D232)</f>
        <v>146583.80652413596</v>
      </c>
    </row>
    <row r="234" spans="1:4" x14ac:dyDescent="0.25">
      <c r="A234" s="1" t="s">
        <v>16</v>
      </c>
      <c r="B234" s="2">
        <v>232</v>
      </c>
      <c r="C234" s="32">
        <f>IF('Intérêts Composés'!$C$14*12+1&gt;Calculs!B234,'Intérêts Composés'!$C$10*Calculs!B234+'Intérêts Composés'!$C$8,C233)</f>
        <v>70600</v>
      </c>
      <c r="D234" s="32">
        <f>IF('Intérêts Composés'!$C$14*12+1&gt;Calculs!B234,(D233+'Intérêts Composés'!$C$10)*(1+'Intérêts Composés'!$C$12/100)^(1/12),D233)</f>
        <v>147714.30892127892</v>
      </c>
    </row>
    <row r="235" spans="1:4" x14ac:dyDescent="0.25">
      <c r="A235" s="1" t="s">
        <v>16</v>
      </c>
      <c r="B235" s="2">
        <v>233</v>
      </c>
      <c r="C235" s="32">
        <f>IF('Intérêts Composés'!$C$14*12+1&gt;Calculs!B235,'Intérêts Composés'!$C$10*Calculs!B235+'Intérêts Composés'!$C$8,C234)</f>
        <v>70900</v>
      </c>
      <c r="D235" s="32">
        <f>IF('Intérêts Composés'!$C$14*12+1&gt;Calculs!B235,(D234+'Intérêts Composés'!$C$10)*(1+'Intérêts Composés'!$C$12/100)^(1/12),D234)</f>
        <v>148851.20334333615</v>
      </c>
    </row>
    <row r="236" spans="1:4" x14ac:dyDescent="0.25">
      <c r="A236" s="1" t="s">
        <v>16</v>
      </c>
      <c r="B236" s="2">
        <v>234</v>
      </c>
      <c r="C236" s="32">
        <f>IF('Intérêts Composés'!$C$14*12+1&gt;Calculs!B236,'Intérêts Composés'!$C$10*Calculs!B236+'Intérêts Composés'!$C$8,C235)</f>
        <v>71200</v>
      </c>
      <c r="D236" s="32">
        <f>IF('Intérêts Composés'!$C$14*12+1&gt;Calculs!B236,(D235+'Intérêts Composés'!$C$10)*(1+'Intérêts Composés'!$C$12/100)^(1/12),D235)</f>
        <v>149994.52593174583</v>
      </c>
    </row>
    <row r="237" spans="1:4" x14ac:dyDescent="0.25">
      <c r="A237" s="1" t="s">
        <v>16</v>
      </c>
      <c r="B237" s="2">
        <v>235</v>
      </c>
      <c r="C237" s="32">
        <f>IF('Intérêts Composés'!$C$14*12+1&gt;Calculs!B237,'Intérêts Composés'!$C$10*Calculs!B237+'Intérêts Composés'!$C$8,C236)</f>
        <v>71500</v>
      </c>
      <c r="D237" s="32">
        <f>IF('Intérêts Composés'!$C$14*12+1&gt;Calculs!B237,(D236+'Intérêts Composés'!$C$10)*(1+'Intérêts Composés'!$C$12/100)^(1/12),D236)</f>
        <v>151144.31303229506</v>
      </c>
    </row>
    <row r="238" spans="1:4" x14ac:dyDescent="0.25">
      <c r="A238" s="1" t="s">
        <v>16</v>
      </c>
      <c r="B238" s="2">
        <v>236</v>
      </c>
      <c r="C238" s="32">
        <f>IF('Intérêts Composés'!$C$14*12+1&gt;Calculs!B238,'Intérêts Composés'!$C$10*Calculs!B238+'Intérêts Composés'!$C$8,C237)</f>
        <v>71800</v>
      </c>
      <c r="D238" s="32">
        <f>IF('Intérêts Composés'!$C$14*12+1&gt;Calculs!B238,(D237+'Intérêts Composés'!$C$10)*(1+'Intérêts Composés'!$C$12/100)^(1/12),D237)</f>
        <v>152300.60119627538</v>
      </c>
    </row>
    <row r="239" spans="1:4" x14ac:dyDescent="0.25">
      <c r="A239" s="1" t="s">
        <v>16</v>
      </c>
      <c r="B239" s="2">
        <v>237</v>
      </c>
      <c r="C239" s="32">
        <f>IF('Intérêts Composés'!$C$14*12+1&gt;Calculs!B239,'Intérêts Composés'!$C$10*Calculs!B239+'Intérêts Composés'!$C$8,C238)</f>
        <v>72100</v>
      </c>
      <c r="D239" s="32">
        <f>IF('Intérêts Composés'!$C$14*12+1&gt;Calculs!B239,(D238+'Intérêts Composés'!$C$10)*(1+'Intérêts Composés'!$C$12/100)^(1/12),D238)</f>
        <v>153463.42718164457</v>
      </c>
    </row>
    <row r="240" spans="1:4" x14ac:dyDescent="0.25">
      <c r="A240" s="1" t="s">
        <v>16</v>
      </c>
      <c r="B240" s="2">
        <v>238</v>
      </c>
      <c r="C240" s="32">
        <f>IF('Intérêts Composés'!$C$14*12+1&gt;Calculs!B240,'Intérêts Composés'!$C$10*Calculs!B240+'Intérêts Composés'!$C$8,C239)</f>
        <v>72400</v>
      </c>
      <c r="D240" s="32">
        <f>IF('Intérêts Composés'!$C$14*12+1&gt;Calculs!B240,(D239+'Intérêts Composés'!$C$10)*(1+'Intérêts Composés'!$C$12/100)^(1/12),D239)</f>
        <v>154632.82795419529</v>
      </c>
    </row>
    <row r="241" spans="1:4" x14ac:dyDescent="0.25">
      <c r="A241" s="1" t="s">
        <v>16</v>
      </c>
      <c r="B241" s="2">
        <v>239</v>
      </c>
      <c r="C241" s="32">
        <f>IF('Intérêts Composés'!$C$14*12+1&gt;Calculs!B241,'Intérêts Composés'!$C$10*Calculs!B241+'Intérêts Composés'!$C$8,C240)</f>
        <v>72700</v>
      </c>
      <c r="D241" s="32">
        <f>IF('Intérêts Composés'!$C$14*12+1&gt;Calculs!B241,(D240+'Intérêts Composés'!$C$10)*(1+'Intérêts Composés'!$C$12/100)^(1/12),D240)</f>
        <v>155808.84068873015</v>
      </c>
    </row>
    <row r="242" spans="1:4" x14ac:dyDescent="0.25">
      <c r="A242" s="1" t="s">
        <v>16</v>
      </c>
      <c r="B242" s="2">
        <v>240</v>
      </c>
      <c r="C242" s="32">
        <f>IF('Intérêts Composés'!$C$14*12+1&gt;Calculs!B242,'Intérêts Composés'!$C$10*Calculs!B242+'Intérêts Composés'!$C$8,C241)</f>
        <v>73000</v>
      </c>
      <c r="D242" s="32">
        <f>IF('Intérêts Composés'!$C$14*12+1&gt;Calculs!B242,(D241+'Intérêts Composés'!$C$10)*(1+'Intérêts Composés'!$C$12/100)^(1/12),D241)</f>
        <v>156991.50277024353</v>
      </c>
    </row>
    <row r="243" spans="1:4" x14ac:dyDescent="0.25">
      <c r="A243" s="1" t="s">
        <v>16</v>
      </c>
      <c r="B243" s="2">
        <v>241</v>
      </c>
      <c r="C243" s="32">
        <f>IF('Intérêts Composés'!$C$14*12+1&gt;Calculs!B243,'Intérêts Composés'!$C$10*Calculs!B243+'Intérêts Composés'!$C$8,C242)</f>
        <v>73300</v>
      </c>
      <c r="D243" s="32">
        <f>IF('Intérêts Composés'!$C$14*12+1&gt;Calculs!B243,(D242+'Intérêts Composés'!$C$10)*(1+'Intérêts Composés'!$C$12/100)^(1/12),D242)</f>
        <v>158180.85179510995</v>
      </c>
    </row>
    <row r="244" spans="1:4" x14ac:dyDescent="0.25">
      <c r="A244" s="1" t="s">
        <v>16</v>
      </c>
      <c r="B244" s="2">
        <v>242</v>
      </c>
      <c r="C244" s="32">
        <f>IF('Intérêts Composés'!$C$14*12+1&gt;Calculs!B244,'Intérêts Composés'!$C$10*Calculs!B244+'Intérêts Composés'!$C$8,C243)</f>
        <v>73600</v>
      </c>
      <c r="D244" s="32">
        <f>IF('Intérêts Composés'!$C$14*12+1&gt;Calculs!B244,(D243+'Intérêts Composés'!$C$10)*(1+'Intérêts Composés'!$C$12/100)^(1/12),D243)</f>
        <v>159376.92557227932</v>
      </c>
    </row>
    <row r="245" spans="1:4" x14ac:dyDescent="0.25">
      <c r="A245" s="1" t="s">
        <v>16</v>
      </c>
      <c r="B245" s="2">
        <v>243</v>
      </c>
      <c r="C245" s="32">
        <f>IF('Intérêts Composés'!$C$14*12+1&gt;Calculs!B245,'Intérêts Composés'!$C$10*Calculs!B245+'Intérêts Composés'!$C$8,C244)</f>
        <v>73900</v>
      </c>
      <c r="D245" s="32">
        <f>IF('Intérêts Composés'!$C$14*12+1&gt;Calculs!B245,(D244+'Intérêts Composés'!$C$10)*(1+'Intérêts Composés'!$C$12/100)^(1/12),D244)</f>
        <v>160579.76212447888</v>
      </c>
    </row>
    <row r="246" spans="1:4" x14ac:dyDescent="0.25">
      <c r="A246" s="1" t="s">
        <v>16</v>
      </c>
      <c r="B246" s="2">
        <v>244</v>
      </c>
      <c r="C246" s="32">
        <f>IF('Intérêts Composés'!$C$14*12+1&gt;Calculs!B246,'Intérêts Composés'!$C$10*Calculs!B246+'Intérêts Composés'!$C$8,C245)</f>
        <v>74200</v>
      </c>
      <c r="D246" s="32">
        <f>IF('Intérêts Composés'!$C$14*12+1&gt;Calculs!B246,(D245+'Intérêts Composés'!$C$10)*(1+'Intérêts Composés'!$C$12/100)^(1/12),D245)</f>
        <v>161789.39968942184</v>
      </c>
    </row>
    <row r="247" spans="1:4" x14ac:dyDescent="0.25">
      <c r="A247" s="1" t="s">
        <v>16</v>
      </c>
      <c r="B247" s="2">
        <v>245</v>
      </c>
      <c r="C247" s="32">
        <f>IF('Intérêts Composés'!$C$14*12+1&gt;Calculs!B247,'Intérêts Composés'!$C$10*Calculs!B247+'Intérêts Composés'!$C$8,C246)</f>
        <v>74500</v>
      </c>
      <c r="D247" s="32">
        <f>IF('Intérêts Composés'!$C$14*12+1&gt;Calculs!B247,(D246+'Intérêts Composés'!$C$10)*(1+'Intérêts Composés'!$C$12/100)^(1/12),D246)</f>
        <v>163005.87672102309</v>
      </c>
    </row>
    <row r="248" spans="1:4" x14ac:dyDescent="0.25">
      <c r="A248" s="1" t="s">
        <v>16</v>
      </c>
      <c r="B248" s="2">
        <v>246</v>
      </c>
      <c r="C248" s="32">
        <f>IF('Intérêts Composés'!$C$14*12+1&gt;Calculs!B248,'Intérêts Composés'!$C$10*Calculs!B248+'Intérêts Composés'!$C$8,C247)</f>
        <v>74800</v>
      </c>
      <c r="D248" s="32">
        <f>IF('Intérêts Composés'!$C$14*12+1&gt;Calculs!B248,(D247+'Intérêts Composés'!$C$10)*(1+'Intérêts Composés'!$C$12/100)^(1/12),D247)</f>
        <v>164229.23189062142</v>
      </c>
    </row>
    <row r="249" spans="1:4" x14ac:dyDescent="0.25">
      <c r="A249" s="1" t="s">
        <v>16</v>
      </c>
      <c r="B249" s="2">
        <v>247</v>
      </c>
      <c r="C249" s="32">
        <f>IF('Intérêts Composés'!$C$14*12+1&gt;Calculs!B249,'Intérêts Composés'!$C$10*Calculs!B249+'Intérêts Composés'!$C$8,C248)</f>
        <v>75100</v>
      </c>
      <c r="D249" s="32">
        <f>IF('Intérêts Composés'!$C$14*12+1&gt;Calculs!B249,(D248+'Intérêts Composés'!$C$10)*(1+'Intérêts Composés'!$C$12/100)^(1/12),D248)</f>
        <v>165459.5040882091</v>
      </c>
    </row>
    <row r="250" spans="1:4" x14ac:dyDescent="0.25">
      <c r="A250" s="1" t="s">
        <v>16</v>
      </c>
      <c r="B250" s="2">
        <v>248</v>
      </c>
      <c r="C250" s="32">
        <f>IF('Intérêts Composés'!$C$14*12+1&gt;Calculs!B250,'Intérêts Composés'!$C$10*Calculs!B250+'Intérêts Composés'!$C$8,C249)</f>
        <v>75400</v>
      </c>
      <c r="D250" s="32">
        <f>IF('Intérêts Composés'!$C$14*12+1&gt;Calculs!B250,(D249+'Intérêts Composés'!$C$10)*(1+'Intérêts Composés'!$C$12/100)^(1/12),D249)</f>
        <v>166696.73242366803</v>
      </c>
    </row>
    <row r="251" spans="1:4" x14ac:dyDescent="0.25">
      <c r="A251" s="1" t="s">
        <v>16</v>
      </c>
      <c r="B251" s="2">
        <v>249</v>
      </c>
      <c r="C251" s="32">
        <f>IF('Intérêts Composés'!$C$14*12+1&gt;Calculs!B251,'Intérêts Composés'!$C$10*Calculs!B251+'Intérêts Composés'!$C$8,C250)</f>
        <v>75700</v>
      </c>
      <c r="D251" s="32">
        <f>IF('Intérêts Composés'!$C$14*12+1&gt;Calculs!B251,(D250+'Intérêts Composés'!$C$10)*(1+'Intérêts Composés'!$C$12/100)^(1/12),D250)</f>
        <v>167940.95622801306</v>
      </c>
    </row>
    <row r="252" spans="1:4" x14ac:dyDescent="0.25">
      <c r="A252" s="1" t="s">
        <v>16</v>
      </c>
      <c r="B252" s="2">
        <v>250</v>
      </c>
      <c r="C252" s="32">
        <f>IF('Intérêts Composés'!$C$14*12+1&gt;Calculs!B252,'Intérêts Composés'!$C$10*Calculs!B252+'Intérêts Composés'!$C$8,C251)</f>
        <v>76000</v>
      </c>
      <c r="D252" s="32">
        <f>IF('Intérêts Composés'!$C$14*12+1&gt;Calculs!B252,(D251+'Intérêts Composés'!$C$10)*(1+'Intérêts Composés'!$C$12/100)^(1/12),D251)</f>
        <v>169192.21505464232</v>
      </c>
    </row>
    <row r="253" spans="1:4" x14ac:dyDescent="0.25">
      <c r="A253" s="1" t="s">
        <v>16</v>
      </c>
      <c r="B253" s="2">
        <v>251</v>
      </c>
      <c r="C253" s="32">
        <f>IF('Intérêts Composés'!$C$14*12+1&gt;Calculs!B253,'Intérêts Composés'!$C$10*Calculs!B253+'Intérêts Composés'!$C$8,C252)</f>
        <v>76300</v>
      </c>
      <c r="D253" s="32">
        <f>IF('Intérêts Composés'!$C$14*12+1&gt;Calculs!B253,(D252+'Intérêts Composés'!$C$10)*(1+'Intérêts Composés'!$C$12/100)^(1/12),D252)</f>
        <v>170450.54868059463</v>
      </c>
    </row>
    <row r="254" spans="1:4" x14ac:dyDescent="0.25">
      <c r="A254" s="1" t="s">
        <v>16</v>
      </c>
      <c r="B254" s="2">
        <v>252</v>
      </c>
      <c r="C254" s="32">
        <f>IF('Intérêts Composés'!$C$14*12+1&gt;Calculs!B254,'Intérêts Composés'!$C$10*Calculs!B254+'Intérêts Composés'!$C$8,C253)</f>
        <v>76600</v>
      </c>
      <c r="D254" s="32">
        <f>IF('Intérêts Composés'!$C$14*12+1&gt;Calculs!B254,(D253+'Intérêts Composés'!$C$10)*(1+'Intérêts Composés'!$C$12/100)^(1/12),D253)</f>
        <v>171715.99710781392</v>
      </c>
    </row>
    <row r="255" spans="1:4" x14ac:dyDescent="0.25">
      <c r="A255" s="1" t="s">
        <v>16</v>
      </c>
      <c r="B255" s="2">
        <v>253</v>
      </c>
      <c r="C255" s="32">
        <f>IF('Intérêts Composés'!$C$14*12+1&gt;Calculs!B255,'Intérêts Composés'!$C$10*Calculs!B255+'Intérêts Composés'!$C$8,C254)</f>
        <v>76900</v>
      </c>
      <c r="D255" s="32">
        <f>IF('Intérêts Composés'!$C$14*12+1&gt;Calculs!B255,(D254+'Intérêts Composés'!$C$10)*(1+'Intérêts Composés'!$C$12/100)^(1/12),D254)</f>
        <v>172988.60056442098</v>
      </c>
    </row>
    <row r="256" spans="1:4" x14ac:dyDescent="0.25">
      <c r="A256" s="1" t="s">
        <v>16</v>
      </c>
      <c r="B256" s="2">
        <v>254</v>
      </c>
      <c r="C256" s="32">
        <f>IF('Intérêts Composés'!$C$14*12+1&gt;Calculs!B256,'Intérêts Composés'!$C$10*Calculs!B256+'Intérêts Composés'!$C$8,C255)</f>
        <v>77200</v>
      </c>
      <c r="D256" s="32">
        <f>IF('Intérêts Composés'!$C$14*12+1&gt;Calculs!B256,(D255+'Intérêts Composés'!$C$10)*(1+'Intérêts Composés'!$C$12/100)^(1/12),D255)</f>
        <v>174268.39950599222</v>
      </c>
    </row>
    <row r="257" spans="1:4" x14ac:dyDescent="0.25">
      <c r="A257" s="1" t="s">
        <v>16</v>
      </c>
      <c r="B257" s="2">
        <v>255</v>
      </c>
      <c r="C257" s="32">
        <f>IF('Intérêts Composés'!$C$14*12+1&gt;Calculs!B257,'Intérêts Composés'!$C$10*Calculs!B257+'Intérêts Composés'!$C$8,C256)</f>
        <v>77500</v>
      </c>
      <c r="D257" s="32">
        <f>IF('Intérêts Composés'!$C$14*12+1&gt;Calculs!B257,(D256+'Intérêts Composés'!$C$10)*(1+'Intérêts Composés'!$C$12/100)^(1/12),D256)</f>
        <v>175555.43461684574</v>
      </c>
    </row>
    <row r="258" spans="1:4" x14ac:dyDescent="0.25">
      <c r="A258" s="1" t="s">
        <v>16</v>
      </c>
      <c r="B258" s="2">
        <v>256</v>
      </c>
      <c r="C258" s="32">
        <f>IF('Intérêts Composés'!$C$14*12+1&gt;Calculs!B258,'Intérêts Composés'!$C$10*Calculs!B258+'Intérêts Composés'!$C$8,C257)</f>
        <v>77800</v>
      </c>
      <c r="D258" s="32">
        <f>IF('Intérêts Composés'!$C$14*12+1&gt;Calculs!B258,(D257+'Intérêts Composés'!$C$10)*(1+'Intérêts Composés'!$C$12/100)^(1/12),D257)</f>
        <v>176849.74681133474</v>
      </c>
    </row>
    <row r="259" spans="1:4" x14ac:dyDescent="0.25">
      <c r="A259" s="1" t="s">
        <v>16</v>
      </c>
      <c r="B259" s="2">
        <v>257</v>
      </c>
      <c r="C259" s="32">
        <f>IF('Intérêts Composés'!$C$14*12+1&gt;Calculs!B259,'Intérêts Composés'!$C$10*Calculs!B259+'Intérêts Composés'!$C$8,C258)</f>
        <v>78100</v>
      </c>
      <c r="D259" s="32">
        <f>IF('Intérêts Composés'!$C$14*12+1&gt;Calculs!B259,(D258+'Intérêts Composés'!$C$10)*(1+'Intérêts Composés'!$C$12/100)^(1/12),D258)</f>
        <v>178151.37723514807</v>
      </c>
    </row>
    <row r="260" spans="1:4" x14ac:dyDescent="0.25">
      <c r="A260" s="1" t="s">
        <v>16</v>
      </c>
      <c r="B260" s="2">
        <v>258</v>
      </c>
      <c r="C260" s="32">
        <f>IF('Intérêts Composés'!$C$14*12+1&gt;Calculs!B260,'Intérêts Composés'!$C$10*Calculs!B260+'Intérêts Composés'!$C$8,C259)</f>
        <v>78400</v>
      </c>
      <c r="D260" s="32">
        <f>IF('Intérêts Composés'!$C$14*12+1&gt;Calculs!B260,(D259+'Intérêts Composés'!$C$10)*(1+'Intérêts Composés'!$C$12/100)^(1/12),D259)</f>
        <v>179460.3672666183</v>
      </c>
    </row>
    <row r="261" spans="1:4" x14ac:dyDescent="0.25">
      <c r="A261" s="1" t="s">
        <v>16</v>
      </c>
      <c r="B261" s="2">
        <v>259</v>
      </c>
      <c r="C261" s="32">
        <f>IF('Intérêts Composés'!$C$14*12+1&gt;Calculs!B261,'Intérêts Composés'!$C$10*Calculs!B261+'Intérêts Composés'!$C$8,C260)</f>
        <v>78700</v>
      </c>
      <c r="D261" s="32">
        <f>IF('Intérêts Composés'!$C$14*12+1&gt;Calculs!B261,(D260+'Intérêts Composés'!$C$10)*(1+'Intérêts Composés'!$C$12/100)^(1/12),D260)</f>
        <v>180776.75851803712</v>
      </c>
    </row>
    <row r="262" spans="1:4" x14ac:dyDescent="0.25">
      <c r="A262" s="1" t="s">
        <v>16</v>
      </c>
      <c r="B262" s="2">
        <v>260</v>
      </c>
      <c r="C262" s="32">
        <f>IF('Intérêts Composés'!$C$14*12+1&gt;Calculs!B262,'Intérêts Composés'!$C$10*Calculs!B262+'Intérêts Composés'!$C$8,C261)</f>
        <v>79000</v>
      </c>
      <c r="D262" s="32">
        <f>IF('Intérêts Composés'!$C$14*12+1&gt;Calculs!B262,(D261+'Intérêts Composés'!$C$10)*(1+'Intérêts Composés'!$C$12/100)^(1/12),D261)</f>
        <v>182100.59283697818</v>
      </c>
    </row>
    <row r="263" spans="1:4" x14ac:dyDescent="0.25">
      <c r="A263" s="1" t="s">
        <v>16</v>
      </c>
      <c r="B263" s="2">
        <v>261</v>
      </c>
      <c r="C263" s="32">
        <f>IF('Intérêts Composés'!$C$14*12+1&gt;Calculs!B263,'Intérêts Composés'!$C$10*Calculs!B263+'Intérêts Composés'!$C$8,C262)</f>
        <v>79300</v>
      </c>
      <c r="D263" s="32">
        <f>IF('Intérêts Composés'!$C$14*12+1&gt;Calculs!B263,(D262+'Intérêts Composés'!$C$10)*(1+'Intérêts Composés'!$C$12/100)^(1/12),D262)</f>
        <v>183431.91230762735</v>
      </c>
    </row>
    <row r="264" spans="1:4" x14ac:dyDescent="0.25">
      <c r="A264" s="1" t="s">
        <v>16</v>
      </c>
      <c r="B264" s="2">
        <v>262</v>
      </c>
      <c r="C264" s="32">
        <f>IF('Intérêts Composés'!$C$14*12+1&gt;Calculs!B264,'Intérêts Composés'!$C$10*Calculs!B264+'Intérêts Composés'!$C$8,C263)</f>
        <v>79600</v>
      </c>
      <c r="D264" s="32">
        <f>IF('Intérêts Composés'!$C$14*12+1&gt;Calculs!B264,(D263+'Intérêts Composés'!$C$10)*(1+'Intérêts Composés'!$C$12/100)^(1/12),D263)</f>
        <v>184770.75925212068</v>
      </c>
    </row>
    <row r="265" spans="1:4" x14ac:dyDescent="0.25">
      <c r="A265" s="1" t="s">
        <v>16</v>
      </c>
      <c r="B265" s="2">
        <v>263</v>
      </c>
      <c r="C265" s="32">
        <f>IF('Intérêts Composés'!$C$14*12+1&gt;Calculs!B265,'Intérêts Composés'!$C$10*Calculs!B265+'Intérêts Composés'!$C$8,C264)</f>
        <v>79900</v>
      </c>
      <c r="D265" s="32">
        <f>IF('Intérêts Composés'!$C$14*12+1&gt;Calculs!B265,(D264+'Intérêts Composés'!$C$10)*(1+'Intérêts Composés'!$C$12/100)^(1/12),D264)</f>
        <v>186117.17623188967</v>
      </c>
    </row>
    <row r="266" spans="1:4" x14ac:dyDescent="0.25">
      <c r="A266" s="1" t="s">
        <v>16</v>
      </c>
      <c r="B266" s="2">
        <v>264</v>
      </c>
      <c r="C266" s="32">
        <f>IF('Intérêts Composés'!$C$14*12+1&gt;Calculs!B266,'Intérêts Composés'!$C$10*Calculs!B266+'Intérêts Composés'!$C$8,C265)</f>
        <v>80200</v>
      </c>
      <c r="D266" s="32">
        <f>IF('Intérêts Composés'!$C$14*12+1&gt;Calculs!B266,(D265+'Intérêts Composés'!$C$10)*(1+'Intérêts Composés'!$C$12/100)^(1/12),D265)</f>
        <v>187471.20604901432</v>
      </c>
    </row>
    <row r="267" spans="1:4" x14ac:dyDescent="0.25">
      <c r="A267" s="1" t="s">
        <v>16</v>
      </c>
      <c r="B267" s="2">
        <v>265</v>
      </c>
      <c r="C267" s="32">
        <f>IF('Intérêts Composés'!$C$14*12+1&gt;Calculs!B267,'Intérêts Composés'!$C$10*Calculs!B267+'Intérêts Composés'!$C$8,C266)</f>
        <v>80500</v>
      </c>
      <c r="D267" s="32">
        <f>IF('Intérêts Composés'!$C$14*12+1&gt;Calculs!B267,(D266+'Intérêts Composés'!$C$10)*(1+'Intérêts Composés'!$C$12/100)^(1/12),D266)</f>
        <v>188832.89174758387</v>
      </c>
    </row>
    <row r="268" spans="1:4" x14ac:dyDescent="0.25">
      <c r="A268" s="1" t="s">
        <v>16</v>
      </c>
      <c r="B268" s="2">
        <v>266</v>
      </c>
      <c r="C268" s="32">
        <f>IF('Intérêts Composés'!$C$14*12+1&gt;Calculs!B268,'Intérêts Composés'!$C$10*Calculs!B268+'Intérêts Composés'!$C$8,C267)</f>
        <v>80800</v>
      </c>
      <c r="D268" s="32">
        <f>IF('Intérêts Composés'!$C$14*12+1&gt;Calculs!B268,(D267+'Intérêts Composés'!$C$10)*(1+'Intérêts Composés'!$C$12/100)^(1/12),D267)</f>
        <v>190202.27661506509</v>
      </c>
    </row>
    <row r="269" spans="1:4" x14ac:dyDescent="0.25">
      <c r="A269" s="1" t="s">
        <v>16</v>
      </c>
      <c r="B269" s="2">
        <v>267</v>
      </c>
      <c r="C269" s="32">
        <f>IF('Intérêts Composés'!$C$14*12+1&gt;Calculs!B269,'Intérêts Composés'!$C$10*Calculs!B269+'Intérêts Composés'!$C$8,C268)</f>
        <v>81100</v>
      </c>
      <c r="D269" s="32">
        <f>IF('Intérêts Composés'!$C$14*12+1&gt;Calculs!B269,(D268+'Intérêts Composés'!$C$10)*(1+'Intérêts Composés'!$C$12/100)^(1/12),D268)</f>
        <v>191579.40418367836</v>
      </c>
    </row>
    <row r="270" spans="1:4" x14ac:dyDescent="0.25">
      <c r="A270" s="1" t="s">
        <v>16</v>
      </c>
      <c r="B270" s="2">
        <v>268</v>
      </c>
      <c r="C270" s="32">
        <f>IF('Intérêts Composés'!$C$14*12+1&gt;Calculs!B270,'Intérêts Composés'!$C$10*Calculs!B270+'Intérêts Composés'!$C$8,C269)</f>
        <v>81400</v>
      </c>
      <c r="D270" s="32">
        <f>IF('Intérêts Composés'!$C$14*12+1&gt;Calculs!B270,(D269+'Intérêts Composés'!$C$10)*(1+'Intérêts Composés'!$C$12/100)^(1/12),D269)</f>
        <v>192964.31823178157</v>
      </c>
    </row>
    <row r="271" spans="1:4" x14ac:dyDescent="0.25">
      <c r="A271" s="1" t="s">
        <v>16</v>
      </c>
      <c r="B271" s="2">
        <v>269</v>
      </c>
      <c r="C271" s="32">
        <f>IF('Intérêts Composés'!$C$14*12+1&gt;Calculs!B271,'Intérêts Composés'!$C$10*Calculs!B271+'Intérêts Composés'!$C$8,C270)</f>
        <v>81700</v>
      </c>
      <c r="D271" s="32">
        <f>IF('Intérêts Composés'!$C$14*12+1&gt;Calculs!B271,(D270+'Intérêts Composés'!$C$10)*(1+'Intérêts Composés'!$C$12/100)^(1/12),D270)</f>
        <v>194357.06278526181</v>
      </c>
    </row>
    <row r="272" spans="1:4" x14ac:dyDescent="0.25">
      <c r="A272" s="1" t="s">
        <v>16</v>
      </c>
      <c r="B272" s="2">
        <v>270</v>
      </c>
      <c r="C272" s="32">
        <f>IF('Intérêts Composés'!$C$14*12+1&gt;Calculs!B272,'Intérêts Composés'!$C$10*Calculs!B272+'Intérêts Composés'!$C$8,C271)</f>
        <v>82000</v>
      </c>
      <c r="D272" s="32">
        <f>IF('Intérêts Composés'!$C$14*12+1&gt;Calculs!B272,(D271+'Intérêts Composés'!$C$10)*(1+'Intérêts Composés'!$C$12/100)^(1/12),D271)</f>
        <v>195757.68211893496</v>
      </c>
    </row>
    <row r="273" spans="1:4" x14ac:dyDescent="0.25">
      <c r="A273" s="1" t="s">
        <v>16</v>
      </c>
      <c r="B273" s="2">
        <v>271</v>
      </c>
      <c r="C273" s="32">
        <f>IF('Intérêts Composés'!$C$14*12+1&gt;Calculs!B273,'Intérêts Composés'!$C$10*Calculs!B273+'Intérêts Composés'!$C$8,C272)</f>
        <v>82300</v>
      </c>
      <c r="D273" s="32">
        <f>IF('Intérêts Composés'!$C$14*12+1&gt;Calculs!B273,(D272+'Intérêts Composés'!$C$10)*(1+'Intérêts Composés'!$C$12/100)^(1/12),D272)</f>
        <v>197166.2207579531</v>
      </c>
    </row>
    <row r="274" spans="1:4" x14ac:dyDescent="0.25">
      <c r="A274" s="1" t="s">
        <v>16</v>
      </c>
      <c r="B274" s="2">
        <v>272</v>
      </c>
      <c r="C274" s="32">
        <f>IF('Intérêts Composés'!$C$14*12+1&gt;Calculs!B274,'Intérêts Composés'!$C$10*Calculs!B274+'Intérêts Composés'!$C$8,C273)</f>
        <v>82600</v>
      </c>
      <c r="D274" s="32">
        <f>IF('Intérêts Composés'!$C$14*12+1&gt;Calculs!B274,(D273+'Intérêts Composés'!$C$10)*(1+'Intérêts Composés'!$C$12/100)^(1/12),D273)</f>
        <v>198582.72347922003</v>
      </c>
    </row>
    <row r="275" spans="1:4" x14ac:dyDescent="0.25">
      <c r="A275" s="1" t="s">
        <v>16</v>
      </c>
      <c r="B275" s="2">
        <v>273</v>
      </c>
      <c r="C275" s="32">
        <f>IF('Intérêts Composés'!$C$14*12+1&gt;Calculs!B275,'Intérêts Composés'!$C$10*Calculs!B275+'Intérêts Composés'!$C$8,C274)</f>
        <v>82900</v>
      </c>
      <c r="D275" s="32">
        <f>IF('Intérêts Composés'!$C$14*12+1&gt;Calculs!B275,(D274+'Intérêts Composés'!$C$10)*(1+'Intérêts Composés'!$C$12/100)^(1/12),D274)</f>
        <v>200007.23531281465</v>
      </c>
    </row>
    <row r="276" spans="1:4" x14ac:dyDescent="0.25">
      <c r="A276" s="1" t="s">
        <v>16</v>
      </c>
      <c r="B276" s="2">
        <v>274</v>
      </c>
      <c r="C276" s="32">
        <f>IF('Intérêts Composés'!$C$14*12+1&gt;Calculs!B276,'Intérêts Composés'!$C$10*Calculs!B276+'Intérêts Composés'!$C$8,C275)</f>
        <v>83200</v>
      </c>
      <c r="D276" s="32">
        <f>IF('Intérêts Composés'!$C$14*12+1&gt;Calculs!B276,(D275+'Intérêts Composés'!$C$10)*(1+'Intérêts Composés'!$C$12/100)^(1/12),D275)</f>
        <v>201439.80154342251</v>
      </c>
    </row>
    <row r="277" spans="1:4" x14ac:dyDescent="0.25">
      <c r="A277" s="1" t="s">
        <v>16</v>
      </c>
      <c r="B277" s="2">
        <v>275</v>
      </c>
      <c r="C277" s="32">
        <f>IF('Intérêts Composés'!$C$14*12+1&gt;Calculs!B277,'Intérêts Composés'!$C$10*Calculs!B277+'Intérêts Composés'!$C$8,C276)</f>
        <v>83500</v>
      </c>
      <c r="D277" s="32">
        <f>IF('Intérêts Composés'!$C$14*12+1&gt;Calculs!B277,(D276+'Intérêts Composés'!$C$10)*(1+'Intérêts Composés'!$C$12/100)^(1/12),D276)</f>
        <v>202880.4677117753</v>
      </c>
    </row>
    <row r="278" spans="1:4" x14ac:dyDescent="0.25">
      <c r="A278" s="1" t="s">
        <v>16</v>
      </c>
      <c r="B278" s="2">
        <v>276</v>
      </c>
      <c r="C278" s="32">
        <f>IF('Intérêts Composés'!$C$14*12+1&gt;Calculs!B278,'Intérêts Composés'!$C$10*Calculs!B278+'Intérêts Composés'!$C$8,C277)</f>
        <v>83800</v>
      </c>
      <c r="D278" s="32">
        <f>IF('Intérêts Composés'!$C$14*12+1&gt;Calculs!B278,(D277+'Intérêts Composés'!$C$10)*(1+'Intérêts Composés'!$C$12/100)^(1/12),D277)</f>
        <v>204329.27961609868</v>
      </c>
    </row>
    <row r="279" spans="1:4" x14ac:dyDescent="0.25">
      <c r="A279" s="1" t="s">
        <v>16</v>
      </c>
      <c r="B279" s="2">
        <v>277</v>
      </c>
      <c r="C279" s="32">
        <f>IF('Intérêts Composés'!$C$14*12+1&gt;Calculs!B279,'Intérêts Composés'!$C$10*Calculs!B279+'Intérêts Composés'!$C$8,C278)</f>
        <v>84100</v>
      </c>
      <c r="D279" s="32">
        <f>IF('Intérêts Composés'!$C$14*12+1&gt;Calculs!B279,(D278+'Intérêts Composés'!$C$10)*(1+'Intérêts Composés'!$C$12/100)^(1/12),D278)</f>
        <v>205786.2833135681</v>
      </c>
    </row>
    <row r="280" spans="1:4" x14ac:dyDescent="0.25">
      <c r="A280" s="1" t="s">
        <v>16</v>
      </c>
      <c r="B280" s="2">
        <v>278</v>
      </c>
      <c r="C280" s="32">
        <f>IF('Intérêts Composés'!$C$14*12+1&gt;Calculs!B280,'Intérêts Composés'!$C$10*Calculs!B280+'Intérêts Composés'!$C$8,C279)</f>
        <v>84400</v>
      </c>
      <c r="D280" s="32">
        <f>IF('Intérêts Composés'!$C$14*12+1&gt;Calculs!B280,(D279+'Intérêts Composés'!$C$10)*(1+'Intérêts Composés'!$C$12/100)^(1/12),D279)</f>
        <v>207251.52512177301</v>
      </c>
    </row>
    <row r="281" spans="1:4" x14ac:dyDescent="0.25">
      <c r="A281" s="1" t="s">
        <v>16</v>
      </c>
      <c r="B281" s="2">
        <v>279</v>
      </c>
      <c r="C281" s="32">
        <f>IF('Intérêts Composés'!$C$14*12+1&gt;Calculs!B281,'Intérêts Composés'!$C$10*Calculs!B281+'Intérêts Composés'!$C$8,C280)</f>
        <v>84700</v>
      </c>
      <c r="D281" s="32">
        <f>IF('Intérêts Composés'!$C$14*12+1&gt;Calculs!B281,(D280+'Intérêts Composés'!$C$10)*(1+'Intérêts Composés'!$C$12/100)^(1/12),D280)</f>
        <v>208725.05162018922</v>
      </c>
    </row>
    <row r="282" spans="1:4" x14ac:dyDescent="0.25">
      <c r="A282" s="1" t="s">
        <v>16</v>
      </c>
      <c r="B282" s="2">
        <v>280</v>
      </c>
      <c r="C282" s="32">
        <f>IF('Intérêts Composés'!$C$14*12+1&gt;Calculs!B282,'Intérêts Composés'!$C$10*Calculs!B282+'Intérêts Composés'!$C$8,C281)</f>
        <v>85000</v>
      </c>
      <c r="D282" s="32">
        <f>IF('Intérêts Composés'!$C$14*12+1&gt;Calculs!B282,(D281+'Intérêts Composés'!$C$10)*(1+'Intérêts Composés'!$C$12/100)^(1/12),D281)</f>
        <v>210206.90965165966</v>
      </c>
    </row>
    <row r="283" spans="1:4" x14ac:dyDescent="0.25">
      <c r="A283" s="1" t="s">
        <v>16</v>
      </c>
      <c r="B283" s="2">
        <v>281</v>
      </c>
      <c r="C283" s="32">
        <f>IF('Intérêts Composés'!$C$14*12+1&gt;Calculs!B283,'Intérêts Composés'!$C$10*Calculs!B283+'Intérêts Composés'!$C$8,C282)</f>
        <v>85300</v>
      </c>
      <c r="D283" s="32">
        <f>IF('Intérêts Composés'!$C$14*12+1&gt;Calculs!B283,(D282+'Intérêts Composés'!$C$10)*(1+'Intérêts Composés'!$C$12/100)^(1/12),D282)</f>
        <v>211697.14632388353</v>
      </c>
    </row>
    <row r="284" spans="1:4" x14ac:dyDescent="0.25">
      <c r="A284" s="1" t="s">
        <v>16</v>
      </c>
      <c r="B284" s="2">
        <v>282</v>
      </c>
      <c r="C284" s="32">
        <f>IF('Intérêts Composés'!$C$14*12+1&gt;Calculs!B284,'Intérêts Composés'!$C$10*Calculs!B284+'Intérêts Composés'!$C$8,C283)</f>
        <v>85600</v>
      </c>
      <c r="D284" s="32">
        <f>IF('Intérêts Composés'!$C$14*12+1&gt;Calculs!B284,(D283+'Intérêts Composés'!$C$10)*(1+'Intérêts Composés'!$C$12/100)^(1/12),D283)</f>
        <v>213195.8090109138</v>
      </c>
    </row>
    <row r="285" spans="1:4" x14ac:dyDescent="0.25">
      <c r="A285" s="1" t="s">
        <v>16</v>
      </c>
      <c r="B285" s="2">
        <v>283</v>
      </c>
      <c r="C285" s="32">
        <f>IF('Intérêts Composés'!$C$14*12+1&gt;Calculs!B285,'Intérêts Composés'!$C$10*Calculs!B285+'Intérêts Composés'!$C$8,C284)</f>
        <v>85900</v>
      </c>
      <c r="D285" s="32">
        <f>IF('Intérêts Composés'!$C$14*12+1&gt;Calculs!B285,(D284+'Intérêts Composés'!$C$10)*(1+'Intérêts Composés'!$C$12/100)^(1/12),D284)</f>
        <v>214702.94535466321</v>
      </c>
    </row>
    <row r="286" spans="1:4" x14ac:dyDescent="0.25">
      <c r="A286" s="1" t="s">
        <v>16</v>
      </c>
      <c r="B286" s="2">
        <v>284</v>
      </c>
      <c r="C286" s="32">
        <f>IF('Intérêts Composés'!$C$14*12+1&gt;Calculs!B286,'Intérêts Composés'!$C$10*Calculs!B286+'Intérêts Composés'!$C$8,C285)</f>
        <v>86200</v>
      </c>
      <c r="D286" s="32">
        <f>IF('Intérêts Composés'!$C$14*12+1&gt;Calculs!B286,(D285+'Intérêts Composés'!$C$10)*(1+'Intérêts Composés'!$C$12/100)^(1/12),D285)</f>
        <v>216218.60326641882</v>
      </c>
    </row>
    <row r="287" spans="1:4" x14ac:dyDescent="0.25">
      <c r="A287" s="1" t="s">
        <v>16</v>
      </c>
      <c r="B287" s="2">
        <v>285</v>
      </c>
      <c r="C287" s="32">
        <f>IF('Intérêts Composés'!$C$14*12+1&gt;Calculs!B287,'Intérêts Composés'!$C$10*Calculs!B287+'Intérêts Composés'!$C$8,C286)</f>
        <v>86500</v>
      </c>
      <c r="D287" s="32">
        <f>IF('Intérêts Composés'!$C$14*12+1&gt;Calculs!B287,(D286+'Intérêts Composés'!$C$10)*(1+'Intérêts Composés'!$C$12/100)^(1/12),D286)</f>
        <v>217742.83092836509</v>
      </c>
    </row>
    <row r="288" spans="1:4" x14ac:dyDescent="0.25">
      <c r="A288" s="1" t="s">
        <v>16</v>
      </c>
      <c r="B288" s="2">
        <v>286</v>
      </c>
      <c r="C288" s="32">
        <f>IF('Intérêts Composés'!$C$14*12+1&gt;Calculs!B288,'Intérêts Composés'!$C$10*Calculs!B288+'Intérêts Composés'!$C$8,C287)</f>
        <v>86800</v>
      </c>
      <c r="D288" s="32">
        <f>IF('Intérêts Composés'!$C$14*12+1&gt;Calculs!B288,(D287+'Intérêts Composés'!$C$10)*(1+'Intérêts Composés'!$C$12/100)^(1/12),D287)</f>
        <v>219275.67679511549</v>
      </c>
    </row>
    <row r="289" spans="1:4" x14ac:dyDescent="0.25">
      <c r="A289" s="1" t="s">
        <v>16</v>
      </c>
      <c r="B289" s="2">
        <v>287</v>
      </c>
      <c r="C289" s="32">
        <f>IF('Intérêts Composés'!$C$14*12+1&gt;Calculs!B289,'Intérêts Composés'!$C$10*Calculs!B289+'Intérêts Composés'!$C$8,C288)</f>
        <v>87100</v>
      </c>
      <c r="D289" s="32">
        <f>IF('Intérêts Composés'!$C$14*12+1&gt;Calculs!B289,(D288+'Intérêts Composés'!$C$10)*(1+'Intérêts Composés'!$C$12/100)^(1/12),D288)</f>
        <v>220817.18959525297</v>
      </c>
    </row>
    <row r="290" spans="1:4" x14ac:dyDescent="0.25">
      <c r="A290" s="1" t="s">
        <v>16</v>
      </c>
      <c r="B290" s="2">
        <v>288</v>
      </c>
      <c r="C290" s="32">
        <f>IF('Intérêts Composés'!$C$14*12+1&gt;Calculs!B290,'Intérêts Composés'!$C$10*Calculs!B290+'Intérêts Composés'!$C$8,C289)</f>
        <v>87400</v>
      </c>
      <c r="D290" s="32">
        <f>IF('Intérêts Composés'!$C$14*12+1&gt;Calculs!B290,(D289+'Intérêts Composés'!$C$10)*(1+'Intérêts Composés'!$C$12/100)^(1/12),D289)</f>
        <v>222367.41833287899</v>
      </c>
    </row>
    <row r="291" spans="1:4" x14ac:dyDescent="0.25">
      <c r="A291" s="1" t="s">
        <v>16</v>
      </c>
      <c r="B291" s="2">
        <v>289</v>
      </c>
      <c r="C291" s="32">
        <f>IF('Intérêts Composés'!$C$14*12+1&gt;Calculs!B291,'Intérêts Composés'!$C$10*Calculs!B291+'Intérêts Composés'!$C$8,C290)</f>
        <v>87700</v>
      </c>
      <c r="D291" s="32">
        <f>IF('Intérêts Composés'!$C$14*12+1&gt;Calculs!B291,(D290+'Intérêts Composés'!$C$10)*(1+'Intérêts Composés'!$C$12/100)^(1/12),D290)</f>
        <v>223926.41228917128</v>
      </c>
    </row>
    <row r="292" spans="1:4" x14ac:dyDescent="0.25">
      <c r="A292" s="1" t="s">
        <v>16</v>
      </c>
      <c r="B292" s="2">
        <v>290</v>
      </c>
      <c r="C292" s="32">
        <f>IF('Intérêts Composés'!$C$14*12+1&gt;Calculs!B292,'Intérêts Composés'!$C$10*Calculs!B292+'Intérêts Composés'!$C$8,C291)</f>
        <v>88000</v>
      </c>
      <c r="D292" s="32">
        <f>IF('Intérêts Composés'!$C$14*12+1&gt;Calculs!B292,(D291+'Intérêts Composés'!$C$10)*(1+'Intérêts Composés'!$C$12/100)^(1/12),D291)</f>
        <v>225494.22102395052</v>
      </c>
    </row>
    <row r="293" spans="1:4" x14ac:dyDescent="0.25">
      <c r="A293" s="1" t="s">
        <v>16</v>
      </c>
      <c r="B293" s="2">
        <v>291</v>
      </c>
      <c r="C293" s="32">
        <f>IF('Intérêts Composés'!$C$14*12+1&gt;Calculs!B293,'Intérêts Composés'!$C$10*Calculs!B293+'Intérêts Composés'!$C$8,C292)</f>
        <v>88300</v>
      </c>
      <c r="D293" s="32">
        <f>IF('Intérêts Composés'!$C$14*12+1&gt;Calculs!B293,(D292+'Intérêts Composés'!$C$10)*(1+'Intérêts Composés'!$C$12/100)^(1/12),D292)</f>
        <v>227070.89437725587</v>
      </c>
    </row>
    <row r="294" spans="1:4" x14ac:dyDescent="0.25">
      <c r="A294" s="1" t="s">
        <v>16</v>
      </c>
      <c r="B294" s="2">
        <v>292</v>
      </c>
      <c r="C294" s="32">
        <f>IF('Intérêts Composés'!$C$14*12+1&gt;Calculs!B294,'Intérêts Composés'!$C$10*Calculs!B294+'Intérêts Composés'!$C$8,C293)</f>
        <v>88600</v>
      </c>
      <c r="D294" s="32">
        <f>IF('Intérêts Composés'!$C$14*12+1&gt;Calculs!B294,(D293+'Intérêts Composés'!$C$10)*(1+'Intérêts Composés'!$C$12/100)^(1/12),D293)</f>
        <v>228656.48247092924</v>
      </c>
    </row>
    <row r="295" spans="1:4" x14ac:dyDescent="0.25">
      <c r="A295" s="1" t="s">
        <v>16</v>
      </c>
      <c r="B295" s="2">
        <v>293</v>
      </c>
      <c r="C295" s="32">
        <f>IF('Intérêts Composés'!$C$14*12+1&gt;Calculs!B295,'Intérêts Composés'!$C$10*Calculs!B295+'Intérêts Composés'!$C$8,C294)</f>
        <v>88900</v>
      </c>
      <c r="D295" s="32">
        <f>IF('Intérêts Composés'!$C$14*12+1&gt;Calculs!B295,(D294+'Intérêts Composés'!$C$10)*(1+'Intérêts Composés'!$C$12/100)^(1/12),D294)</f>
        <v>230251.03571020879</v>
      </c>
    </row>
    <row r="296" spans="1:4" x14ac:dyDescent="0.25">
      <c r="A296" s="1" t="s">
        <v>16</v>
      </c>
      <c r="B296" s="2">
        <v>294</v>
      </c>
      <c r="C296" s="32">
        <f>IF('Intérêts Composés'!$C$14*12+1&gt;Calculs!B296,'Intérêts Composés'!$C$10*Calculs!B296+'Intérêts Composés'!$C$8,C295)</f>
        <v>89200</v>
      </c>
      <c r="D296" s="32">
        <f>IF('Intérêts Composés'!$C$14*12+1&gt;Calculs!B296,(D295+'Intérêts Composés'!$C$10)*(1+'Intérêts Composés'!$C$12/100)^(1/12),D295)</f>
        <v>231854.60478533118</v>
      </c>
    </row>
    <row r="297" spans="1:4" x14ac:dyDescent="0.25">
      <c r="A297" s="1" t="s">
        <v>16</v>
      </c>
      <c r="B297" s="2">
        <v>295</v>
      </c>
      <c r="C297" s="32">
        <f>IF('Intérêts Composés'!$C$14*12+1&gt;Calculs!B297,'Intérêts Composés'!$C$10*Calculs!B297+'Intérêts Composés'!$C$8,C296)</f>
        <v>89500</v>
      </c>
      <c r="D297" s="32">
        <f>IF('Intérêts Composés'!$C$14*12+1&gt;Calculs!B297,(D296+'Intérêts Composés'!$C$10)*(1+'Intérêts Composés'!$C$12/100)^(1/12),D296)</f>
        <v>233467.24067314304</v>
      </c>
    </row>
    <row r="298" spans="1:4" x14ac:dyDescent="0.25">
      <c r="A298" s="1" t="s">
        <v>16</v>
      </c>
      <c r="B298" s="2">
        <v>296</v>
      </c>
      <c r="C298" s="32">
        <f>IF('Intérêts Composés'!$C$14*12+1&gt;Calculs!B298,'Intérêts Composés'!$C$10*Calculs!B298+'Intérêts Composés'!$C$8,C297)</f>
        <v>89800</v>
      </c>
      <c r="D298" s="32">
        <f>IF('Intérêts Composés'!$C$14*12+1&gt;Calculs!B298,(D297+'Intérêts Composés'!$C$10)*(1+'Intérêts Composés'!$C$12/100)^(1/12),D297)</f>
        <v>235088.99463872155</v>
      </c>
    </row>
    <row r="299" spans="1:4" x14ac:dyDescent="0.25">
      <c r="A299" s="1" t="s">
        <v>16</v>
      </c>
      <c r="B299" s="2">
        <v>297</v>
      </c>
      <c r="C299" s="32">
        <f>IF('Intérêts Composés'!$C$14*12+1&gt;Calculs!B299,'Intérêts Composés'!$C$10*Calculs!B299+'Intérêts Composés'!$C$8,C298)</f>
        <v>90100</v>
      </c>
      <c r="D299" s="32">
        <f>IF('Intérêts Composés'!$C$14*12+1&gt;Calculs!B299,(D298+'Intérêts Composés'!$C$10)*(1+'Intérêts Composés'!$C$12/100)^(1/12),D298)</f>
        <v>236719.91823700405</v>
      </c>
    </row>
    <row r="300" spans="1:4" x14ac:dyDescent="0.25">
      <c r="A300" s="1" t="s">
        <v>16</v>
      </c>
      <c r="B300" s="2">
        <v>298</v>
      </c>
      <c r="C300" s="32">
        <f>IF('Intérêts Composés'!$C$14*12+1&gt;Calculs!B300,'Intérêts Composés'!$C$10*Calculs!B300+'Intérêts Composés'!$C$8,C299)</f>
        <v>90400</v>
      </c>
      <c r="D300" s="32">
        <f>IF('Intérêts Composés'!$C$14*12+1&gt;Calculs!B300,(D299+'Intérêts Composés'!$C$10)*(1+'Intérêts Composés'!$C$12/100)^(1/12),D299)</f>
        <v>238360.06331442698</v>
      </c>
    </row>
    <row r="301" spans="1:4" x14ac:dyDescent="0.25">
      <c r="A301" s="1" t="s">
        <v>16</v>
      </c>
      <c r="B301" s="2">
        <v>299</v>
      </c>
      <c r="C301" s="32">
        <f>IF('Intérêts Composés'!$C$14*12+1&gt;Calculs!B301,'Intérêts Composés'!$C$10*Calculs!B301+'Intérêts Composés'!$C$8,C300)</f>
        <v>90700</v>
      </c>
      <c r="D301" s="32">
        <f>IF('Intérêts Composés'!$C$14*12+1&gt;Calculs!B301,(D300+'Intérêts Composés'!$C$10)*(1+'Intérêts Composés'!$C$12/100)^(1/12),D300)</f>
        <v>240009.48201057411</v>
      </c>
    </row>
    <row r="302" spans="1:4" x14ac:dyDescent="0.25">
      <c r="A302" s="1" t="s">
        <v>16</v>
      </c>
      <c r="B302" s="2">
        <v>300</v>
      </c>
      <c r="C302" s="32">
        <f>IF('Intérêts Composés'!$C$14*12+1&gt;Calculs!B302,'Intérêts Composés'!$C$10*Calculs!B302+'Intérêts Composés'!$C$8,C301)</f>
        <v>91000</v>
      </c>
      <c r="D302" s="32">
        <f>IF('Intérêts Composés'!$C$14*12+1&gt;Calculs!B302,(D301+'Intérêts Composés'!$C$10)*(1+'Intérêts Composés'!$C$12/100)^(1/12),D301)</f>
        <v>241668.22675983395</v>
      </c>
    </row>
    <row r="303" spans="1:4" x14ac:dyDescent="0.25">
      <c r="A303" s="1" t="s">
        <v>16</v>
      </c>
      <c r="B303" s="2">
        <v>301</v>
      </c>
      <c r="C303" s="32">
        <f>IF('Intérêts Composés'!$C$14*12+1&gt;Calculs!B303,'Intérêts Composés'!$C$10*Calculs!B303+'Intérêts Composés'!$C$8,C302)</f>
        <v>91300</v>
      </c>
      <c r="D303" s="32">
        <f>IF('Intérêts Composés'!$C$14*12+1&gt;Calculs!B303,(D302+'Intérêts Composés'!$C$10)*(1+'Intérêts Composés'!$C$12/100)^(1/12),D302)</f>
        <v>243336.3502930667</v>
      </c>
    </row>
    <row r="304" spans="1:4" x14ac:dyDescent="0.25">
      <c r="A304" s="1" t="s">
        <v>16</v>
      </c>
      <c r="B304" s="2">
        <v>302</v>
      </c>
      <c r="C304" s="32">
        <f>IF('Intérêts Composés'!$C$14*12+1&gt;Calculs!B304,'Intérêts Composés'!$C$10*Calculs!B304+'Intérêts Composés'!$C$8,C303)</f>
        <v>91600</v>
      </c>
      <c r="D304" s="32">
        <f>IF('Intérêts Composés'!$C$14*12+1&gt;Calculs!B304,(D303+'Intérêts Composés'!$C$10)*(1+'Intérêts Composés'!$C$12/100)^(1/12),D303)</f>
        <v>245013.90563928051</v>
      </c>
    </row>
    <row r="305" spans="1:4" x14ac:dyDescent="0.25">
      <c r="A305" s="1" t="s">
        <v>16</v>
      </c>
      <c r="B305" s="2">
        <v>303</v>
      </c>
      <c r="C305" s="32">
        <f>IF('Intérêts Composés'!$C$14*12+1&gt;Calculs!B305,'Intérêts Composés'!$C$10*Calculs!B305+'Intérêts Composés'!$C$8,C304)</f>
        <v>91900</v>
      </c>
      <c r="D305" s="32">
        <f>IF('Intérêts Composés'!$C$14*12+1&gt;Calculs!B305,(D304+'Intérêts Composés'!$C$10)*(1+'Intérêts Composés'!$C$12/100)^(1/12),D304)</f>
        <v>246700.94612731721</v>
      </c>
    </row>
    <row r="306" spans="1:4" x14ac:dyDescent="0.25">
      <c r="A306" s="1" t="s">
        <v>16</v>
      </c>
      <c r="B306" s="2">
        <v>304</v>
      </c>
      <c r="C306" s="32">
        <f>IF('Intérêts Composés'!$C$14*12+1&gt;Calculs!B306,'Intérêts Composés'!$C$10*Calculs!B306+'Intérêts Composés'!$C$8,C305)</f>
        <v>92200</v>
      </c>
      <c r="D306" s="32">
        <f>IF('Intérêts Composés'!$C$14*12+1&gt;Calculs!B306,(D305+'Intérêts Composés'!$C$10)*(1+'Intérêts Composés'!$C$12/100)^(1/12),D305)</f>
        <v>248397.52538754771</v>
      </c>
    </row>
    <row r="307" spans="1:4" x14ac:dyDescent="0.25">
      <c r="A307" s="1" t="s">
        <v>16</v>
      </c>
      <c r="B307" s="2">
        <v>305</v>
      </c>
      <c r="C307" s="32">
        <f>IF('Intérêts Composés'!$C$14*12+1&gt;Calculs!B307,'Intérêts Composés'!$C$10*Calculs!B307+'Intérêts Composés'!$C$8,C306)</f>
        <v>92500</v>
      </c>
      <c r="D307" s="32">
        <f>IF('Intérêts Composés'!$C$14*12+1&gt;Calculs!B307,(D306+'Intérêts Composés'!$C$10)*(1+'Intérêts Composés'!$C$12/100)^(1/12),D306)</f>
        <v>250103.6973535768</v>
      </c>
    </row>
    <row r="308" spans="1:4" x14ac:dyDescent="0.25">
      <c r="A308" s="1" t="s">
        <v>16</v>
      </c>
      <c r="B308" s="2">
        <v>306</v>
      </c>
      <c r="C308" s="32">
        <f>IF('Intérêts Composés'!$C$14*12+1&gt;Calculs!B308,'Intérêts Composés'!$C$10*Calculs!B308+'Intérêts Composés'!$C$8,C307)</f>
        <v>92800</v>
      </c>
      <c r="D308" s="32">
        <f>IF('Intérêts Composés'!$C$14*12+1&gt;Calculs!B308,(D307+'Intérêts Composés'!$C$10)*(1+'Intérêts Composés'!$C$12/100)^(1/12),D307)</f>
        <v>251819.51626395775</v>
      </c>
    </row>
    <row r="309" spans="1:4" x14ac:dyDescent="0.25">
      <c r="A309" s="1" t="s">
        <v>16</v>
      </c>
      <c r="B309" s="2">
        <v>307</v>
      </c>
      <c r="C309" s="32">
        <f>IF('Intérêts Composés'!$C$14*12+1&gt;Calculs!B309,'Intérêts Composés'!$C$10*Calculs!B309+'Intérêts Composés'!$C$8,C308)</f>
        <v>93100</v>
      </c>
      <c r="D309" s="32">
        <f>IF('Intérêts Composés'!$C$14*12+1&gt;Calculs!B309,(D308+'Intérêts Composés'!$C$10)*(1+'Intérêts Composés'!$C$12/100)^(1/12),D308)</f>
        <v>253545.03666391646</v>
      </c>
    </row>
    <row r="310" spans="1:4" x14ac:dyDescent="0.25">
      <c r="A310" s="1" t="s">
        <v>16</v>
      </c>
      <c r="B310" s="2">
        <v>308</v>
      </c>
      <c r="C310" s="32">
        <f>IF('Intérêts Composés'!$C$14*12+1&gt;Calculs!B310,'Intérêts Composés'!$C$10*Calculs!B310+'Intérêts Composés'!$C$8,C309)</f>
        <v>93400</v>
      </c>
      <c r="D310" s="32">
        <f>IF('Intérêts Composés'!$C$14*12+1&gt;Calculs!B310,(D309+'Intérêts Composés'!$C$10)*(1+'Intérêts Composés'!$C$12/100)^(1/12),D309)</f>
        <v>255280.31340708546</v>
      </c>
    </row>
    <row r="311" spans="1:4" x14ac:dyDescent="0.25">
      <c r="A311" s="1" t="s">
        <v>16</v>
      </c>
      <c r="B311" s="2">
        <v>309</v>
      </c>
      <c r="C311" s="32">
        <f>IF('Intérêts Composés'!$C$14*12+1&gt;Calculs!B311,'Intérêts Composés'!$C$10*Calculs!B311+'Intérêts Composés'!$C$8,C310)</f>
        <v>93700</v>
      </c>
      <c r="D311" s="32">
        <f>IF('Intérêts Composés'!$C$14*12+1&gt;Calculs!B311,(D310+'Intérêts Composés'!$C$10)*(1+'Intérêts Composés'!$C$12/100)^(1/12),D310)</f>
        <v>257025.40165724771</v>
      </c>
    </row>
    <row r="312" spans="1:4" x14ac:dyDescent="0.25">
      <c r="A312" s="1" t="s">
        <v>16</v>
      </c>
      <c r="B312" s="2">
        <v>310</v>
      </c>
      <c r="C312" s="32">
        <f>IF('Intérêts Composés'!$C$14*12+1&gt;Calculs!B312,'Intérêts Composés'!$C$10*Calculs!B312+'Intérêts Composés'!$C$8,C311)</f>
        <v>94000</v>
      </c>
      <c r="D312" s="32">
        <f>IF('Intérêts Composés'!$C$14*12+1&gt;Calculs!B312,(D311+'Intérêts Composés'!$C$10)*(1+'Intérêts Composés'!$C$12/100)^(1/12),D311)</f>
        <v>258780.35689009025</v>
      </c>
    </row>
    <row r="313" spans="1:4" x14ac:dyDescent="0.25">
      <c r="A313" s="1" t="s">
        <v>16</v>
      </c>
      <c r="B313" s="2">
        <v>311</v>
      </c>
      <c r="C313" s="32">
        <f>IF('Intérêts Composés'!$C$14*12+1&gt;Calculs!B313,'Intérêts Composés'!$C$10*Calculs!B313+'Intérêts Composés'!$C$8,C312)</f>
        <v>94300</v>
      </c>
      <c r="D313" s="32">
        <f>IF('Intérêts Composés'!$C$14*12+1&gt;Calculs!B313,(D312+'Intérêts Composés'!$C$10)*(1+'Intérêts Composés'!$C$12/100)^(1/12),D312)</f>
        <v>260545.23489496767</v>
      </c>
    </row>
    <row r="314" spans="1:4" x14ac:dyDescent="0.25">
      <c r="A314" s="1" t="s">
        <v>16</v>
      </c>
      <c r="B314" s="2">
        <v>312</v>
      </c>
      <c r="C314" s="32">
        <f>IF('Intérêts Composés'!$C$14*12+1&gt;Calculs!B314,'Intérêts Composés'!$C$10*Calculs!B314+'Intérêts Composés'!$C$8,C313)</f>
        <v>94600</v>
      </c>
      <c r="D314" s="32">
        <f>IF('Intérêts Composés'!$C$14*12+1&gt;Calculs!B314,(D313+'Intérêts Composés'!$C$10)*(1+'Intérêts Composés'!$C$12/100)^(1/12),D313)</f>
        <v>262320.09177667572</v>
      </c>
    </row>
    <row r="315" spans="1:4" x14ac:dyDescent="0.25">
      <c r="A315" s="1" t="s">
        <v>16</v>
      </c>
      <c r="B315" s="2">
        <v>313</v>
      </c>
      <c r="C315" s="32">
        <f>IF('Intérêts Composés'!$C$14*12+1&gt;Calculs!B315,'Intérêts Composés'!$C$10*Calculs!B315+'Intérêts Composés'!$C$8,C314)</f>
        <v>94900</v>
      </c>
      <c r="D315" s="32">
        <f>IF('Intérêts Composés'!$C$14*12+1&gt;Calculs!B315,(D314+'Intérêts Composés'!$C$10)*(1+'Intérêts Composés'!$C$12/100)^(1/12),D314)</f>
        <v>264104.98395723477</v>
      </c>
    </row>
    <row r="316" spans="1:4" x14ac:dyDescent="0.25">
      <c r="A316" s="1" t="s">
        <v>16</v>
      </c>
      <c r="B316" s="2">
        <v>314</v>
      </c>
      <c r="C316" s="32">
        <f>IF('Intérêts Composés'!$C$14*12+1&gt;Calculs!B316,'Intérêts Composés'!$C$10*Calculs!B316+'Intérêts Composés'!$C$8,C315)</f>
        <v>95200</v>
      </c>
      <c r="D316" s="32">
        <f>IF('Intérêts Composés'!$C$14*12+1&gt;Calculs!B316,(D315+'Intérêts Composés'!$C$10)*(1+'Intérêts Composés'!$C$12/100)^(1/12),D315)</f>
        <v>265899.96817768354</v>
      </c>
    </row>
    <row r="317" spans="1:4" x14ac:dyDescent="0.25">
      <c r="A317" s="1" t="s">
        <v>16</v>
      </c>
      <c r="B317" s="2">
        <v>315</v>
      </c>
      <c r="C317" s="32">
        <f>IF('Intérêts Composés'!$C$14*12+1&gt;Calculs!B317,'Intérêts Composés'!$C$10*Calculs!B317+'Intérêts Composés'!$C$8,C316)</f>
        <v>95500</v>
      </c>
      <c r="D317" s="32">
        <f>IF('Intérêts Composés'!$C$14*12+1&gt;Calculs!B317,(D316+'Intérêts Composés'!$C$10)*(1+'Intérêts Composés'!$C$12/100)^(1/12),D316)</f>
        <v>267705.10149988282</v>
      </c>
    </row>
    <row r="318" spans="1:4" x14ac:dyDescent="0.25">
      <c r="A318" s="1" t="s">
        <v>16</v>
      </c>
      <c r="B318" s="2">
        <v>316</v>
      </c>
      <c r="C318" s="32">
        <f>IF('Intérêts Composés'!$C$14*12+1&gt;Calculs!B318,'Intérêts Composés'!$C$10*Calculs!B318+'Intérêts Composés'!$C$8,C317)</f>
        <v>95800</v>
      </c>
      <c r="D318" s="32">
        <f>IF('Intérêts Composés'!$C$14*12+1&gt;Calculs!B318,(D317+'Intérêts Composés'!$C$10)*(1+'Intérêts Composés'!$C$12/100)^(1/12),D317)</f>
        <v>269520.44130832946</v>
      </c>
    </row>
    <row r="319" spans="1:4" x14ac:dyDescent="0.25">
      <c r="A319" s="1" t="s">
        <v>16</v>
      </c>
      <c r="B319" s="2">
        <v>317</v>
      </c>
      <c r="C319" s="32">
        <f>IF('Intérêts Composés'!$C$14*12+1&gt;Calculs!B319,'Intérêts Composés'!$C$10*Calculs!B319+'Intérêts Composés'!$C$8,C318)</f>
        <v>96100</v>
      </c>
      <c r="D319" s="32">
        <f>IF('Intérêts Composés'!$C$14*12+1&gt;Calculs!B319,(D318+'Intérêts Composés'!$C$10)*(1+'Intérêts Composés'!$C$12/100)^(1/12),D318)</f>
        <v>271346.04531198059</v>
      </c>
    </row>
    <row r="320" spans="1:4" x14ac:dyDescent="0.25">
      <c r="A320" s="1" t="s">
        <v>16</v>
      </c>
      <c r="B320" s="2">
        <v>318</v>
      </c>
      <c r="C320" s="32">
        <f>IF('Intérêts Composés'!$C$14*12+1&gt;Calculs!B320,'Intérêts Composés'!$C$10*Calculs!B320+'Intérêts Composés'!$C$8,C319)</f>
        <v>96400</v>
      </c>
      <c r="D320" s="32">
        <f>IF('Intérêts Composés'!$C$14*12+1&gt;Calculs!B320,(D319+'Intérêts Composés'!$C$10)*(1+'Intérêts Composés'!$C$12/100)^(1/12),D319)</f>
        <v>273181.97154608823</v>
      </c>
    </row>
    <row r="321" spans="1:4" x14ac:dyDescent="0.25">
      <c r="A321" s="1" t="s">
        <v>16</v>
      </c>
      <c r="B321" s="2">
        <v>319</v>
      </c>
      <c r="C321" s="32">
        <f>IF('Intérêts Composés'!$C$14*12+1&gt;Calculs!B321,'Intérêts Composés'!$C$10*Calculs!B321+'Intérêts Composés'!$C$8,C320)</f>
        <v>96700</v>
      </c>
      <c r="D321" s="32">
        <f>IF('Intérêts Composés'!$C$14*12+1&gt;Calculs!B321,(D320+'Intérêts Composés'!$C$10)*(1+'Intérêts Composés'!$C$12/100)^(1/12),D320)</f>
        <v>275028.27837404405</v>
      </c>
    </row>
    <row r="322" spans="1:4" x14ac:dyDescent="0.25">
      <c r="A322" s="1" t="s">
        <v>16</v>
      </c>
      <c r="B322" s="2">
        <v>320</v>
      </c>
      <c r="C322" s="32">
        <f>IF('Intérêts Composés'!$C$14*12+1&gt;Calculs!B322,'Intérêts Composés'!$C$10*Calculs!B322+'Intérêts Composés'!$C$8,C321)</f>
        <v>97000</v>
      </c>
      <c r="D322" s="32">
        <f>IF('Intérêts Composés'!$C$14*12+1&gt;Calculs!B322,(D321+'Intérêts Composés'!$C$10)*(1+'Intérêts Composés'!$C$12/100)^(1/12),D321)</f>
        <v>276885.0244892349</v>
      </c>
    </row>
    <row r="323" spans="1:4" x14ac:dyDescent="0.25">
      <c r="A323" s="1" t="s">
        <v>16</v>
      </c>
      <c r="B323" s="2">
        <v>321</v>
      </c>
      <c r="C323" s="32">
        <f>IF('Intérêts Composés'!$C$14*12+1&gt;Calculs!B323,'Intérêts Composés'!$C$10*Calculs!B323+'Intérêts Composés'!$C$8,C322)</f>
        <v>97300</v>
      </c>
      <c r="D323" s="32">
        <f>IF('Intérêts Composés'!$C$14*12+1&gt;Calculs!B323,(D322+'Intérêts Composés'!$C$10)*(1+'Intérêts Composés'!$C$12/100)^(1/12),D322)</f>
        <v>278752.26891690854</v>
      </c>
    </row>
    <row r="324" spans="1:4" x14ac:dyDescent="0.25">
      <c r="A324" s="1" t="s">
        <v>16</v>
      </c>
      <c r="B324" s="2">
        <v>322</v>
      </c>
      <c r="C324" s="32">
        <f>IF('Intérêts Composés'!$C$14*12+1&gt;Calculs!B324,'Intérêts Composés'!$C$10*Calculs!B324+'Intérêts Composés'!$C$8,C323)</f>
        <v>97600</v>
      </c>
      <c r="D324" s="32">
        <f>IF('Intérêts Composés'!$C$14*12+1&gt;Calculs!B324,(D323+'Intérêts Composés'!$C$10)*(1+'Intérêts Composés'!$C$12/100)^(1/12),D323)</f>
        <v>280630.07101605006</v>
      </c>
    </row>
    <row r="325" spans="1:4" x14ac:dyDescent="0.25">
      <c r="A325" s="1" t="s">
        <v>16</v>
      </c>
      <c r="B325" s="2">
        <v>323</v>
      </c>
      <c r="C325" s="32">
        <f>IF('Intérêts Composés'!$C$14*12+1&gt;Calculs!B325,'Intérêts Composés'!$C$10*Calculs!B325+'Intérêts Composés'!$C$8,C324)</f>
        <v>97900</v>
      </c>
      <c r="D325" s="32">
        <f>IF('Intérêts Composés'!$C$14*12+1&gt;Calculs!B325,(D324+'Intérêts Composés'!$C$10)*(1+'Intérêts Composés'!$C$12/100)^(1/12),D324)</f>
        <v>282518.49048126891</v>
      </c>
    </row>
    <row r="326" spans="1:4" x14ac:dyDescent="0.25">
      <c r="A326" s="1" t="s">
        <v>16</v>
      </c>
      <c r="B326" s="2">
        <v>324</v>
      </c>
      <c r="C326" s="32">
        <f>IF('Intérêts Composés'!$C$14*12+1&gt;Calculs!B326,'Intérêts Composés'!$C$10*Calculs!B326+'Intérêts Composés'!$C$8,C325)</f>
        <v>98200</v>
      </c>
      <c r="D326" s="32">
        <f>IF('Intérêts Composés'!$C$14*12+1&gt;Calculs!B326,(D325+'Intérêts Composés'!$C$10)*(1+'Intérêts Composés'!$C$12/100)^(1/12),D325)</f>
        <v>284417.58734469651</v>
      </c>
    </row>
    <row r="327" spans="1:4" x14ac:dyDescent="0.25">
      <c r="A327" s="1" t="s">
        <v>16</v>
      </c>
      <c r="B327" s="2">
        <v>325</v>
      </c>
      <c r="C327" s="32">
        <f>IF('Intérêts Composés'!$C$14*12+1&gt;Calculs!B327,'Intérêts Composés'!$C$10*Calculs!B327+'Intérêts Composés'!$C$8,C326)</f>
        <v>98500</v>
      </c>
      <c r="D327" s="32">
        <f>IF('Intérêts Composés'!$C$14*12+1&gt;Calculs!B327,(D326+'Intérêts Composés'!$C$10)*(1+'Intérêts Composés'!$C$12/100)^(1/12),D326)</f>
        <v>286327.42197789467</v>
      </c>
    </row>
    <row r="328" spans="1:4" x14ac:dyDescent="0.25">
      <c r="A328" s="1" t="s">
        <v>16</v>
      </c>
      <c r="B328" s="2">
        <v>326</v>
      </c>
      <c r="C328" s="32">
        <f>IF('Intérêts Composés'!$C$14*12+1&gt;Calculs!B328,'Intérêts Composés'!$C$10*Calculs!B328+'Intérêts Composés'!$C$8,C327)</f>
        <v>98800</v>
      </c>
      <c r="D328" s="32">
        <f>IF('Intérêts Composés'!$C$14*12+1&gt;Calculs!B328,(D327+'Intérêts Composés'!$C$10)*(1+'Intérêts Composés'!$C$12/100)^(1/12),D327)</f>
        <v>288248.05509377486</v>
      </c>
    </row>
    <row r="329" spans="1:4" x14ac:dyDescent="0.25">
      <c r="A329" s="1" t="s">
        <v>16</v>
      </c>
      <c r="B329" s="2">
        <v>327</v>
      </c>
      <c r="C329" s="32">
        <f>IF('Intérêts Composés'!$C$14*12+1&gt;Calculs!B329,'Intérêts Composés'!$C$10*Calculs!B329+'Intérêts Composés'!$C$8,C328)</f>
        <v>99100</v>
      </c>
      <c r="D329" s="32">
        <f>IF('Intérêts Composés'!$C$14*12+1&gt;Calculs!B329,(D328+'Intérêts Composés'!$C$10)*(1+'Intérêts Composés'!$C$12/100)^(1/12),D328)</f>
        <v>290179.54774852807</v>
      </c>
    </row>
    <row r="330" spans="1:4" x14ac:dyDescent="0.25">
      <c r="A330" s="1" t="s">
        <v>16</v>
      </c>
      <c r="B330" s="2">
        <v>328</v>
      </c>
      <c r="C330" s="32">
        <f>IF('Intérêts Composés'!$C$14*12+1&gt;Calculs!B330,'Intérêts Composés'!$C$10*Calculs!B330+'Intérêts Composés'!$C$8,C329)</f>
        <v>99400</v>
      </c>
      <c r="D330" s="32">
        <f>IF('Intérêts Composés'!$C$14*12+1&gt;Calculs!B330,(D329+'Intérêts Composés'!$C$10)*(1+'Intérêts Composés'!$C$12/100)^(1/12),D329)</f>
        <v>292121.96134356596</v>
      </c>
    </row>
    <row r="331" spans="1:4" x14ac:dyDescent="0.25">
      <c r="A331" s="1" t="s">
        <v>16</v>
      </c>
      <c r="B331" s="2">
        <v>329</v>
      </c>
      <c r="C331" s="32">
        <f>IF('Intérêts Composés'!$C$14*12+1&gt;Calculs!B331,'Intérêts Composés'!$C$10*Calculs!B331+'Intérêts Composés'!$C$8,C330)</f>
        <v>99700</v>
      </c>
      <c r="D331" s="32">
        <f>IF('Intérêts Composés'!$C$14*12+1&gt;Calculs!B331,(D330+'Intérêts Composés'!$C$10)*(1+'Intérêts Composés'!$C$12/100)^(1/12),D330)</f>
        <v>294075.35762747267</v>
      </c>
    </row>
    <row r="332" spans="1:4" x14ac:dyDescent="0.25">
      <c r="A332" s="1" t="s">
        <v>16</v>
      </c>
      <c r="B332" s="2">
        <v>330</v>
      </c>
      <c r="C332" s="32">
        <f>IF('Intérêts Composés'!$C$14*12+1&gt;Calculs!B332,'Intérêts Composés'!$C$10*Calculs!B332+'Intérêts Composés'!$C$8,C331)</f>
        <v>100000</v>
      </c>
      <c r="D332" s="32">
        <f>IF('Intérêts Composés'!$C$14*12+1&gt;Calculs!B332,(D331+'Intérêts Composés'!$C$10)*(1+'Intérêts Composés'!$C$12/100)^(1/12),D331)</f>
        <v>296039.79869796784</v>
      </c>
    </row>
    <row r="333" spans="1:4" x14ac:dyDescent="0.25">
      <c r="A333" s="1" t="s">
        <v>16</v>
      </c>
      <c r="B333" s="2">
        <v>331</v>
      </c>
      <c r="C333" s="32">
        <f>IF('Intérêts Composés'!$C$14*12+1&gt;Calculs!B333,'Intérêts Composés'!$C$10*Calculs!B333+'Intérêts Composés'!$C$8,C332)</f>
        <v>100300</v>
      </c>
      <c r="D333" s="32">
        <f>IF('Intérêts Composés'!$C$14*12+1&gt;Calculs!B333,(D332+'Intérêts Composés'!$C$10)*(1+'Intérêts Composés'!$C$12/100)^(1/12),D332)</f>
        <v>298015.34700388054</v>
      </c>
    </row>
    <row r="334" spans="1:4" x14ac:dyDescent="0.25">
      <c r="A334" s="1" t="s">
        <v>16</v>
      </c>
      <c r="B334" s="2">
        <v>332</v>
      </c>
      <c r="C334" s="32">
        <f>IF('Intérêts Composés'!$C$14*12+1&gt;Calculs!B334,'Intérêts Composés'!$C$10*Calculs!B334+'Intérêts Composés'!$C$8,C333)</f>
        <v>100600</v>
      </c>
      <c r="D334" s="32">
        <f>IF('Intérêts Composés'!$C$14*12+1&gt;Calculs!B334,(D333+'Intérêts Composés'!$C$10)*(1+'Intérêts Composés'!$C$12/100)^(1/12),D333)</f>
        <v>300002.06534713472</v>
      </c>
    </row>
    <row r="335" spans="1:4" x14ac:dyDescent="0.25">
      <c r="A335" s="1" t="s">
        <v>16</v>
      </c>
      <c r="B335" s="2">
        <v>333</v>
      </c>
      <c r="C335" s="32">
        <f>IF('Intérêts Composés'!$C$14*12+1&gt;Calculs!B335,'Intérêts Composés'!$C$10*Calculs!B335+'Intérêts Composés'!$C$8,C334)</f>
        <v>100900</v>
      </c>
      <c r="D335" s="32">
        <f>IF('Intérêts Composés'!$C$14*12+1&gt;Calculs!B335,(D334+'Intérêts Composés'!$C$10)*(1+'Intérêts Composés'!$C$12/100)^(1/12),D334)</f>
        <v>302000.01688474551</v>
      </c>
    </row>
    <row r="336" spans="1:4" x14ac:dyDescent="0.25">
      <c r="A336" s="1" t="s">
        <v>16</v>
      </c>
      <c r="B336" s="2">
        <v>334</v>
      </c>
      <c r="C336" s="32">
        <f>IF('Intérêts Composés'!$C$14*12+1&gt;Calculs!B336,'Intérêts Composés'!$C$10*Calculs!B336+'Intérêts Composés'!$C$8,C335)</f>
        <v>101200</v>
      </c>
      <c r="D336" s="32">
        <f>IF('Intérêts Composés'!$C$14*12+1&gt;Calculs!B336,(D335+'Intérêts Composés'!$C$10)*(1+'Intérêts Composés'!$C$12/100)^(1/12),D335)</f>
        <v>304009.26513082691</v>
      </c>
    </row>
    <row r="337" spans="1:4" x14ac:dyDescent="0.25">
      <c r="A337" s="1" t="s">
        <v>16</v>
      </c>
      <c r="B337" s="2">
        <v>335</v>
      </c>
      <c r="C337" s="32">
        <f>IF('Intérêts Composés'!$C$14*12+1&gt;Calculs!B337,'Intérêts Composés'!$C$10*Calculs!B337+'Intérêts Composés'!$C$8,C336)</f>
        <v>101500</v>
      </c>
      <c r="D337" s="32">
        <f>IF('Intérêts Composés'!$C$14*12+1&gt;Calculs!B337,(D336+'Intérêts Composés'!$C$10)*(1+'Intérêts Composés'!$C$12/100)^(1/12),D336)</f>
        <v>306029.87395861105</v>
      </c>
    </row>
    <row r="338" spans="1:4" x14ac:dyDescent="0.25">
      <c r="A338" s="1" t="s">
        <v>16</v>
      </c>
      <c r="B338" s="2">
        <v>336</v>
      </c>
      <c r="C338" s="32">
        <f>IF('Intérêts Composés'!$C$14*12+1&gt;Calculs!B338,'Intérêts Composés'!$C$10*Calculs!B338+'Intérêts Composés'!$C$8,C337)</f>
        <v>101800</v>
      </c>
      <c r="D338" s="32">
        <f>IF('Intérêts Composés'!$C$14*12+1&gt;Calculs!B338,(D337+'Intérêts Composés'!$C$10)*(1+'Intérêts Composés'!$C$12/100)^(1/12),D337)</f>
        <v>308061.90760247858</v>
      </c>
    </row>
    <row r="339" spans="1:4" x14ac:dyDescent="0.25">
      <c r="A339" s="1" t="s">
        <v>16</v>
      </c>
      <c r="B339" s="2">
        <v>337</v>
      </c>
      <c r="C339" s="32">
        <f>IF('Intérêts Composés'!$C$14*12+1&gt;Calculs!B339,'Intérêts Composés'!$C$10*Calculs!B339+'Intérêts Composés'!$C$8,C338)</f>
        <v>102100</v>
      </c>
      <c r="D339" s="32">
        <f>IF('Intérêts Composés'!$C$14*12+1&gt;Calculs!B339,(D338+'Intérêts Composés'!$C$10)*(1+'Intérêts Composés'!$C$12/100)^(1/12),D338)</f>
        <v>310105.43066000059</v>
      </c>
    </row>
    <row r="340" spans="1:4" x14ac:dyDescent="0.25">
      <c r="A340" s="1" t="s">
        <v>16</v>
      </c>
      <c r="B340" s="2">
        <v>338</v>
      </c>
      <c r="C340" s="32">
        <f>IF('Intérêts Composés'!$C$14*12+1&gt;Calculs!B340,'Intérêts Composés'!$C$10*Calculs!B340+'Intérêts Composés'!$C$8,C339)</f>
        <v>102400</v>
      </c>
      <c r="D340" s="32">
        <f>IF('Intérêts Composés'!$C$14*12+1&gt;Calculs!B340,(D339+'Intérêts Composés'!$C$10)*(1+'Intérêts Composés'!$C$12/100)^(1/12),D339)</f>
        <v>312160.50809399236</v>
      </c>
    </row>
    <row r="341" spans="1:4" x14ac:dyDescent="0.25">
      <c r="A341" s="1" t="s">
        <v>16</v>
      </c>
      <c r="B341" s="2">
        <v>339</v>
      </c>
      <c r="C341" s="32">
        <f>IF('Intérêts Composés'!$C$14*12+1&gt;Calculs!B341,'Intérêts Composés'!$C$10*Calculs!B341+'Intérêts Composés'!$C$8,C340)</f>
        <v>102700</v>
      </c>
      <c r="D341" s="32">
        <f>IF('Intérêts Composés'!$C$14*12+1&gt;Calculs!B341,(D340+'Intérêts Composés'!$C$10)*(1+'Intérêts Composés'!$C$12/100)^(1/12),D340)</f>
        <v>314227.20523457834</v>
      </c>
    </row>
    <row r="342" spans="1:4" x14ac:dyDescent="0.25">
      <c r="A342" s="1" t="s">
        <v>16</v>
      </c>
      <c r="B342" s="2">
        <v>340</v>
      </c>
      <c r="C342" s="32">
        <f>IF('Intérêts Composés'!$C$14*12+1&gt;Calculs!B342,'Intérêts Composés'!$C$10*Calculs!B342+'Intérêts Composés'!$C$8,C341)</f>
        <v>103000</v>
      </c>
      <c r="D342" s="32">
        <f>IF('Intérêts Composés'!$C$14*12+1&gt;Calculs!B342,(D341+'Intérêts Composés'!$C$10)*(1+'Intérêts Composés'!$C$12/100)^(1/12),D341)</f>
        <v>316305.58778126893</v>
      </c>
    </row>
    <row r="343" spans="1:4" x14ac:dyDescent="0.25">
      <c r="A343" s="1" t="s">
        <v>16</v>
      </c>
      <c r="B343" s="2">
        <v>341</v>
      </c>
      <c r="C343" s="32">
        <f>IF('Intérêts Composés'!$C$14*12+1&gt;Calculs!B343,'Intérêts Composés'!$C$10*Calculs!B343+'Intérêts Composés'!$C$8,C342)</f>
        <v>103300</v>
      </c>
      <c r="D343" s="32">
        <f>IF('Intérêts Composés'!$C$14*12+1&gt;Calculs!B343,(D342+'Intérêts Composés'!$C$10)*(1+'Intérêts Composés'!$C$12/100)^(1/12),D342)</f>
        <v>318395.72180504911</v>
      </c>
    </row>
    <row r="344" spans="1:4" x14ac:dyDescent="0.25">
      <c r="A344" s="1" t="s">
        <v>16</v>
      </c>
      <c r="B344" s="2">
        <v>342</v>
      </c>
      <c r="C344" s="32">
        <f>IF('Intérêts Composés'!$C$14*12+1&gt;Calculs!B344,'Intérêts Composés'!$C$10*Calculs!B344+'Intérêts Composés'!$C$8,C343)</f>
        <v>103600</v>
      </c>
      <c r="D344" s="32">
        <f>IF('Intérêts Composés'!$C$14*12+1&gt;Calculs!B344,(D343+'Intérêts Composés'!$C$10)*(1+'Intérêts Composés'!$C$12/100)^(1/12),D343)</f>
        <v>320497.67375047889</v>
      </c>
    </row>
    <row r="345" spans="1:4" x14ac:dyDescent="0.25">
      <c r="A345" s="1" t="s">
        <v>16</v>
      </c>
      <c r="B345" s="2">
        <v>343</v>
      </c>
      <c r="C345" s="32">
        <f>IF('Intérêts Composés'!$C$14*12+1&gt;Calculs!B345,'Intérêts Composés'!$C$10*Calculs!B345+'Intérêts Composés'!$C$8,C344)</f>
        <v>103900</v>
      </c>
      <c r="D345" s="32">
        <f>IF('Intérêts Composés'!$C$14*12+1&gt;Calculs!B345,(D344+'Intérêts Composés'!$C$10)*(1+'Intérêts Composés'!$C$12/100)^(1/12),D344)</f>
        <v>322611.5104378055</v>
      </c>
    </row>
    <row r="346" spans="1:4" x14ac:dyDescent="0.25">
      <c r="A346" s="1" t="s">
        <v>16</v>
      </c>
      <c r="B346" s="2">
        <v>344</v>
      </c>
      <c r="C346" s="32">
        <f>IF('Intérêts Composés'!$C$14*12+1&gt;Calculs!B346,'Intérêts Composés'!$C$10*Calculs!B346+'Intérêts Composés'!$C$8,C345)</f>
        <v>104200</v>
      </c>
      <c r="D346" s="32">
        <f>IF('Intérêts Composés'!$C$14*12+1&gt;Calculs!B346,(D345+'Intérêts Composés'!$C$10)*(1+'Intérêts Composés'!$C$12/100)^(1/12),D345)</f>
        <v>324737.29906508746</v>
      </c>
    </row>
    <row r="347" spans="1:4" x14ac:dyDescent="0.25">
      <c r="A347" s="1" t="s">
        <v>16</v>
      </c>
      <c r="B347" s="2">
        <v>345</v>
      </c>
      <c r="C347" s="32">
        <f>IF('Intérêts Composés'!$C$14*12+1&gt;Calculs!B347,'Intérêts Composés'!$C$10*Calculs!B347+'Intérêts Composés'!$C$8,C346)</f>
        <v>104500</v>
      </c>
      <c r="D347" s="32">
        <f>IF('Intérêts Composés'!$C$14*12+1&gt;Calculs!B347,(D346+'Intérêts Composés'!$C$10)*(1+'Intérêts Composés'!$C$12/100)^(1/12),D346)</f>
        <v>326875.10721033101</v>
      </c>
    </row>
    <row r="348" spans="1:4" x14ac:dyDescent="0.25">
      <c r="A348" s="1" t="s">
        <v>16</v>
      </c>
      <c r="B348" s="2">
        <v>346</v>
      </c>
      <c r="C348" s="32">
        <f>IF('Intérêts Composés'!$C$14*12+1&gt;Calculs!B348,'Intérêts Composés'!$C$10*Calculs!B348+'Intérêts Composés'!$C$8,C347)</f>
        <v>104800</v>
      </c>
      <c r="D348" s="32">
        <f>IF('Intérêts Composés'!$C$14*12+1&gt;Calculs!B348,(D347+'Intérêts Composés'!$C$10)*(1+'Intérêts Composés'!$C$12/100)^(1/12),D347)</f>
        <v>329025.00283363811</v>
      </c>
    </row>
    <row r="349" spans="1:4" x14ac:dyDescent="0.25">
      <c r="A349" s="1" t="s">
        <v>16</v>
      </c>
      <c r="B349" s="2">
        <v>347</v>
      </c>
      <c r="C349" s="32">
        <f>IF('Intérêts Composés'!$C$14*12+1&gt;Calculs!B349,'Intérêts Composés'!$C$10*Calculs!B349+'Intérêts Composés'!$C$8,C348)</f>
        <v>105100</v>
      </c>
      <c r="D349" s="32">
        <f>IF('Intérêts Composés'!$C$14*12+1&gt;Calculs!B349,(D348+'Intérêts Composés'!$C$10)*(1+'Intérêts Composés'!$C$12/100)^(1/12),D348)</f>
        <v>331187.05427936715</v>
      </c>
    </row>
    <row r="350" spans="1:4" x14ac:dyDescent="0.25">
      <c r="A350" s="1" t="s">
        <v>16</v>
      </c>
      <c r="B350" s="2">
        <v>348</v>
      </c>
      <c r="C350" s="32">
        <f>IF('Intérêts Composés'!$C$14*12+1&gt;Calculs!B350,'Intérêts Composés'!$C$10*Calculs!B350+'Intérêts Composés'!$C$8,C349)</f>
        <v>105400</v>
      </c>
      <c r="D350" s="32">
        <f>IF('Intérêts Composés'!$C$14*12+1&gt;Calculs!B350,(D349+'Intérêts Composés'!$C$10)*(1+'Intérêts Composés'!$C$12/100)^(1/12),D349)</f>
        <v>333361.3302783054</v>
      </c>
    </row>
    <row r="351" spans="1:4" x14ac:dyDescent="0.25">
      <c r="A351" s="1" t="s">
        <v>16</v>
      </c>
      <c r="B351" s="2">
        <v>349</v>
      </c>
      <c r="C351" s="32">
        <f>IF('Intérêts Composés'!$C$14*12+1&gt;Calculs!B351,'Intérêts Composés'!$C$10*Calculs!B351+'Intérêts Composés'!$C$8,C350)</f>
        <v>105700</v>
      </c>
      <c r="D351" s="32">
        <f>IF('Intérêts Composés'!$C$14*12+1&gt;Calculs!B351,(D350+'Intérêts Composés'!$C$10)*(1+'Intérêts Composés'!$C$12/100)^(1/12),D350)</f>
        <v>335547.89994985401</v>
      </c>
    </row>
    <row r="352" spans="1:4" x14ac:dyDescent="0.25">
      <c r="A352" s="1" t="s">
        <v>16</v>
      </c>
      <c r="B352" s="2">
        <v>350</v>
      </c>
      <c r="C352" s="32">
        <f>IF('Intérêts Composés'!$C$14*12+1&gt;Calculs!B352,'Intérêts Composés'!$C$10*Calculs!B352+'Intérêts Composés'!$C$8,C351)</f>
        <v>106000</v>
      </c>
      <c r="D352" s="32">
        <f>IF('Intérêts Composés'!$C$14*12+1&gt;Calculs!B352,(D351+'Intérêts Composés'!$C$10)*(1+'Intérêts Composés'!$C$12/100)^(1/12),D351)</f>
        <v>337746.83280422521</v>
      </c>
    </row>
    <row r="353" spans="1:4" x14ac:dyDescent="0.25">
      <c r="A353" s="1" t="s">
        <v>16</v>
      </c>
      <c r="B353" s="2">
        <v>351</v>
      </c>
      <c r="C353" s="32">
        <f>IF('Intérêts Composés'!$C$14*12+1&gt;Calculs!B353,'Intérêts Composés'!$C$10*Calculs!B353+'Intérêts Composés'!$C$8,C352)</f>
        <v>106300</v>
      </c>
      <c r="D353" s="32">
        <f>IF('Intérêts Composés'!$C$14*12+1&gt;Calculs!B353,(D352+'Intérêts Composés'!$C$10)*(1+'Intérêts Composés'!$C$12/100)^(1/12),D352)</f>
        <v>339958.19874465221</v>
      </c>
    </row>
    <row r="354" spans="1:4" x14ac:dyDescent="0.25">
      <c r="A354" s="1" t="s">
        <v>16</v>
      </c>
      <c r="B354" s="2">
        <v>352</v>
      </c>
      <c r="C354" s="32">
        <f>IF('Intérêts Composés'!$C$14*12+1&gt;Calculs!B354,'Intérêts Composés'!$C$10*Calculs!B354+'Intérêts Composés'!$C$8,C353)</f>
        <v>106600</v>
      </c>
      <c r="D354" s="32">
        <f>IF('Intérêts Composés'!$C$14*12+1&gt;Calculs!B354,(D353+'Intérêts Composés'!$C$10)*(1+'Intérêts Composés'!$C$12/100)^(1/12),D353)</f>
        <v>342182.06806961109</v>
      </c>
    </row>
    <row r="355" spans="1:4" x14ac:dyDescent="0.25">
      <c r="A355" s="1" t="s">
        <v>16</v>
      </c>
      <c r="B355" s="2">
        <v>353</v>
      </c>
      <c r="C355" s="32">
        <f>IF('Intérêts Composés'!$C$14*12+1&gt;Calculs!B355,'Intérêts Composés'!$C$10*Calculs!B355+'Intérêts Composés'!$C$8,C354)</f>
        <v>106900</v>
      </c>
      <c r="D355" s="32">
        <f>IF('Intérêts Composés'!$C$14*12+1&gt;Calculs!B355,(D354+'Intérêts Composés'!$C$10)*(1+'Intérêts Composés'!$C$12/100)^(1/12),D354)</f>
        <v>344418.51147505589</v>
      </c>
    </row>
    <row r="356" spans="1:4" x14ac:dyDescent="0.25">
      <c r="A356" s="1" t="s">
        <v>16</v>
      </c>
      <c r="B356" s="2">
        <v>354</v>
      </c>
      <c r="C356" s="32">
        <f>IF('Intérêts Composés'!$C$14*12+1&gt;Calculs!B356,'Intérêts Composés'!$C$10*Calculs!B356+'Intérêts Composés'!$C$8,C355)</f>
        <v>107200</v>
      </c>
      <c r="D356" s="32">
        <f>IF('Intérêts Composés'!$C$14*12+1&gt;Calculs!B356,(D355+'Intérêts Composés'!$C$10)*(1+'Intérêts Composés'!$C$12/100)^(1/12),D355)</f>
        <v>346667.60005666577</v>
      </c>
    </row>
    <row r="357" spans="1:4" x14ac:dyDescent="0.25">
      <c r="A357" s="1" t="s">
        <v>16</v>
      </c>
      <c r="B357" s="2">
        <v>355</v>
      </c>
      <c r="C357" s="32">
        <f>IF('Intérêts Composés'!$C$14*12+1&gt;Calculs!B357,'Intérêts Composés'!$C$10*Calculs!B357+'Intérêts Composés'!$C$8,C356)</f>
        <v>107500</v>
      </c>
      <c r="D357" s="32">
        <f>IF('Intérêts Composés'!$C$14*12+1&gt;Calculs!B357,(D356+'Intérêts Composés'!$C$10)*(1+'Intérêts Composés'!$C$12/100)^(1/12),D356)</f>
        <v>348929.40531210526</v>
      </c>
    </row>
    <row r="358" spans="1:4" x14ac:dyDescent="0.25">
      <c r="A358" s="1" t="s">
        <v>16</v>
      </c>
      <c r="B358" s="2">
        <v>356</v>
      </c>
      <c r="C358" s="32">
        <f>IF('Intérêts Composés'!$C$14*12+1&gt;Calculs!B358,'Intérêts Composés'!$C$10*Calculs!B358+'Intérêts Composés'!$C$8,C357)</f>
        <v>107800</v>
      </c>
      <c r="D358" s="32">
        <f>IF('Intérêts Composés'!$C$14*12+1&gt;Calculs!B358,(D357+'Intérêts Composés'!$C$10)*(1+'Intérêts Composés'!$C$12/100)^(1/12),D357)</f>
        <v>351203.99914329697</v>
      </c>
    </row>
    <row r="359" spans="1:4" x14ac:dyDescent="0.25">
      <c r="A359" s="1" t="s">
        <v>16</v>
      </c>
      <c r="B359" s="2">
        <v>357</v>
      </c>
      <c r="C359" s="32">
        <f>IF('Intérêts Composés'!$C$14*12+1&gt;Calculs!B359,'Intérêts Composés'!$C$10*Calculs!B359+'Intérêts Composés'!$C$8,C358)</f>
        <v>108100</v>
      </c>
      <c r="D359" s="32">
        <f>IF('Intérêts Composés'!$C$14*12+1&gt;Calculs!B359,(D358+'Intérêts Composés'!$C$10)*(1+'Intérêts Composés'!$C$12/100)^(1/12),D358)</f>
        <v>353491.45385870757</v>
      </c>
    </row>
    <row r="360" spans="1:4" x14ac:dyDescent="0.25">
      <c r="A360" s="1" t="s">
        <v>16</v>
      </c>
      <c r="B360" s="2">
        <v>358</v>
      </c>
      <c r="C360" s="32">
        <f>IF('Intérêts Composés'!$C$14*12+1&gt;Calculs!B360,'Intérêts Composés'!$C$10*Calculs!B360+'Intérêts Composés'!$C$8,C359)</f>
        <v>108400</v>
      </c>
      <c r="D360" s="32">
        <f>IF('Intérêts Composés'!$C$14*12+1&gt;Calculs!B360,(D359+'Intérêts Composés'!$C$10)*(1+'Intérêts Composés'!$C$12/100)^(1/12),D359)</f>
        <v>355791.84217564616</v>
      </c>
    </row>
    <row r="361" spans="1:4" x14ac:dyDescent="0.25">
      <c r="A361" s="1" t="s">
        <v>16</v>
      </c>
      <c r="B361" s="2">
        <v>359</v>
      </c>
      <c r="C361" s="32">
        <f>IF('Intérêts Composés'!$C$14*12+1&gt;Calculs!B361,'Intérêts Composés'!$C$10*Calculs!B361+'Intérêts Composés'!$C$8,C360)</f>
        <v>108700</v>
      </c>
      <c r="D361" s="32">
        <f>IF('Intérêts Composés'!$C$14*12+1&gt;Calculs!B361,(D360+'Intérêts Composés'!$C$10)*(1+'Intérêts Composés'!$C$12/100)^(1/12),D360)</f>
        <v>358105.23722257622</v>
      </c>
    </row>
    <row r="362" spans="1:4" x14ac:dyDescent="0.25">
      <c r="A362" s="1" t="s">
        <v>16</v>
      </c>
      <c r="B362" s="2">
        <v>360</v>
      </c>
      <c r="C362" s="32">
        <f>IF('Intérêts Composés'!$C$14*12+1&gt;Calculs!B362,'Intérêts Composés'!$C$10*Calculs!B362+'Intérêts Composés'!$C$8,C361)</f>
        <v>109000</v>
      </c>
      <c r="D362" s="32">
        <f>IF('Intérêts Composés'!$C$14*12+1&gt;Calculs!B362,(D361+'Intérêts Composés'!$C$10)*(1+'Intérêts Composés'!$C$12/100)^(1/12),D361)</f>
        <v>360431.71254144015</v>
      </c>
    </row>
    <row r="363" spans="1:4" x14ac:dyDescent="0.25">
      <c r="A363" s="1" t="s">
        <v>16</v>
      </c>
      <c r="B363" s="2">
        <v>361</v>
      </c>
      <c r="C363" s="32">
        <f>IF('Intérêts Composés'!$C$14*12+1&gt;Calculs!B363,'Intérêts Composés'!$C$10*Calculs!B363+'Intérêts Composés'!$C$8,C362)</f>
        <v>109000</v>
      </c>
      <c r="D363" s="32">
        <f>IF('Intérêts Composés'!$C$14*12+1&gt;Calculs!B363,(D362+'Intérêts Composés'!$C$10)*(1+'Intérêts Composés'!$C$12/100)^(1/12),D362)</f>
        <v>360431.71254144015</v>
      </c>
    </row>
    <row r="364" spans="1:4" x14ac:dyDescent="0.25">
      <c r="A364" s="1" t="s">
        <v>16</v>
      </c>
      <c r="B364" s="2">
        <v>362</v>
      </c>
      <c r="C364" s="32">
        <f>IF('Intérêts Composés'!$C$14*12+1&gt;Calculs!B364,'Intérêts Composés'!$C$10*Calculs!B364+'Intérêts Composés'!$C$8,C363)</f>
        <v>109000</v>
      </c>
      <c r="D364" s="32">
        <f>IF('Intérêts Composés'!$C$14*12+1&gt;Calculs!B364,(D363+'Intérêts Composés'!$C$10)*(1+'Intérêts Composés'!$C$12/100)^(1/12),D363)</f>
        <v>360431.71254144015</v>
      </c>
    </row>
    <row r="365" spans="1:4" x14ac:dyDescent="0.25">
      <c r="A365" s="1" t="s">
        <v>16</v>
      </c>
      <c r="B365" s="2">
        <v>363</v>
      </c>
      <c r="C365" s="32">
        <f>IF('Intérêts Composés'!$C$14*12+1&gt;Calculs!B365,'Intérêts Composés'!$C$10*Calculs!B365+'Intérêts Composés'!$C$8,C364)</f>
        <v>109000</v>
      </c>
      <c r="D365" s="32">
        <f>IF('Intérêts Composés'!$C$14*12+1&gt;Calculs!B365,(D364+'Intérêts Composés'!$C$10)*(1+'Intérêts Composés'!$C$12/100)^(1/12),D364)</f>
        <v>360431.71254144015</v>
      </c>
    </row>
    <row r="366" spans="1:4" x14ac:dyDescent="0.25">
      <c r="A366" s="1" t="s">
        <v>16</v>
      </c>
      <c r="B366" s="2">
        <v>364</v>
      </c>
      <c r="C366" s="32">
        <f>IF('Intérêts Composés'!$C$14*12+1&gt;Calculs!B366,'Intérêts Composés'!$C$10*Calculs!B366+'Intérêts Composés'!$C$8,C365)</f>
        <v>109000</v>
      </c>
      <c r="D366" s="32">
        <f>IF('Intérêts Composés'!$C$14*12+1&gt;Calculs!B366,(D365+'Intérêts Composés'!$C$10)*(1+'Intérêts Composés'!$C$12/100)^(1/12),D365)</f>
        <v>360431.71254144015</v>
      </c>
    </row>
    <row r="367" spans="1:4" x14ac:dyDescent="0.25">
      <c r="A367" s="1" t="s">
        <v>16</v>
      </c>
      <c r="B367" s="2">
        <v>365</v>
      </c>
      <c r="C367" s="32">
        <f>IF('Intérêts Composés'!$C$14*12+1&gt;Calculs!B367,'Intérêts Composés'!$C$10*Calculs!B367+'Intérêts Composés'!$C$8,C366)</f>
        <v>109000</v>
      </c>
      <c r="D367" s="32">
        <f>IF('Intérêts Composés'!$C$14*12+1&gt;Calculs!B367,(D366+'Intérêts Composés'!$C$10)*(1+'Intérêts Composés'!$C$12/100)^(1/12),D366)</f>
        <v>360431.71254144015</v>
      </c>
    </row>
    <row r="368" spans="1:4" x14ac:dyDescent="0.25">
      <c r="A368" s="1" t="s">
        <v>16</v>
      </c>
      <c r="B368" s="2">
        <v>366</v>
      </c>
      <c r="C368" s="32">
        <f>IF('Intérêts Composés'!$C$14*12+1&gt;Calculs!B368,'Intérêts Composés'!$C$10*Calculs!B368+'Intérêts Composés'!$C$8,C367)</f>
        <v>109000</v>
      </c>
      <c r="D368" s="32">
        <f>IF('Intérêts Composés'!$C$14*12+1&gt;Calculs!B368,(D367+'Intérêts Composés'!$C$10)*(1+'Intérêts Composés'!$C$12/100)^(1/12),D367)</f>
        <v>360431.71254144015</v>
      </c>
    </row>
    <row r="369" spans="1:4" x14ac:dyDescent="0.25">
      <c r="A369" s="1" t="s">
        <v>16</v>
      </c>
      <c r="B369" s="2">
        <v>367</v>
      </c>
      <c r="C369" s="32">
        <f>IF('Intérêts Composés'!$C$14*12+1&gt;Calculs!B369,'Intérêts Composés'!$C$10*Calculs!B369+'Intérêts Composés'!$C$8,C368)</f>
        <v>109000</v>
      </c>
      <c r="D369" s="32">
        <f>IF('Intérêts Composés'!$C$14*12+1&gt;Calculs!B369,(D368+'Intérêts Composés'!$C$10)*(1+'Intérêts Composés'!$C$12/100)^(1/12),D368)</f>
        <v>360431.71254144015</v>
      </c>
    </row>
    <row r="370" spans="1:4" x14ac:dyDescent="0.25">
      <c r="A370" s="1" t="s">
        <v>16</v>
      </c>
      <c r="B370" s="2">
        <v>368</v>
      </c>
      <c r="C370" s="32">
        <f>IF('Intérêts Composés'!$C$14*12+1&gt;Calculs!B370,'Intérêts Composés'!$C$10*Calculs!B370+'Intérêts Composés'!$C$8,C369)</f>
        <v>109000</v>
      </c>
      <c r="D370" s="32">
        <f>IF('Intérêts Composés'!$C$14*12+1&gt;Calculs!B370,(D369+'Intérêts Composés'!$C$10)*(1+'Intérêts Composés'!$C$12/100)^(1/12),D369)</f>
        <v>360431.71254144015</v>
      </c>
    </row>
    <row r="371" spans="1:4" x14ac:dyDescent="0.25">
      <c r="A371" s="1" t="s">
        <v>16</v>
      </c>
      <c r="B371" s="2">
        <v>369</v>
      </c>
      <c r="C371" s="32">
        <f>IF('Intérêts Composés'!$C$14*12+1&gt;Calculs!B371,'Intérêts Composés'!$C$10*Calculs!B371+'Intérêts Composés'!$C$8,C370)</f>
        <v>109000</v>
      </c>
      <c r="D371" s="32">
        <f>IF('Intérêts Composés'!$C$14*12+1&gt;Calculs!B371,(D370+'Intérêts Composés'!$C$10)*(1+'Intérêts Composés'!$C$12/100)^(1/12),D370)</f>
        <v>360431.71254144015</v>
      </c>
    </row>
    <row r="372" spans="1:4" x14ac:dyDescent="0.25">
      <c r="A372" s="1" t="s">
        <v>16</v>
      </c>
      <c r="B372" s="2">
        <v>370</v>
      </c>
      <c r="C372" s="32">
        <f>IF('Intérêts Composés'!$C$14*12+1&gt;Calculs!B372,'Intérêts Composés'!$C$10*Calculs!B372+'Intérêts Composés'!$C$8,C371)</f>
        <v>109000</v>
      </c>
      <c r="D372" s="32">
        <f>IF('Intérêts Composés'!$C$14*12+1&gt;Calculs!B372,(D371+'Intérêts Composés'!$C$10)*(1+'Intérêts Composés'!$C$12/100)^(1/12),D371)</f>
        <v>360431.71254144015</v>
      </c>
    </row>
    <row r="373" spans="1:4" x14ac:dyDescent="0.25">
      <c r="A373" s="1" t="s">
        <v>16</v>
      </c>
      <c r="B373" s="2">
        <v>371</v>
      </c>
      <c r="C373" s="32">
        <f>IF('Intérêts Composés'!$C$14*12+1&gt;Calculs!B373,'Intérêts Composés'!$C$10*Calculs!B373+'Intérêts Composés'!$C$8,C372)</f>
        <v>109000</v>
      </c>
      <c r="D373" s="32">
        <f>IF('Intérêts Composés'!$C$14*12+1&gt;Calculs!B373,(D372+'Intérêts Composés'!$C$10)*(1+'Intérêts Composés'!$C$12/100)^(1/12),D372)</f>
        <v>360431.71254144015</v>
      </c>
    </row>
    <row r="374" spans="1:4" x14ac:dyDescent="0.25">
      <c r="A374" s="1" t="s">
        <v>16</v>
      </c>
      <c r="B374" s="2">
        <v>372</v>
      </c>
      <c r="C374" s="32">
        <f>IF('Intérêts Composés'!$C$14*12+1&gt;Calculs!B374,'Intérêts Composés'!$C$10*Calculs!B374+'Intérêts Composés'!$C$8,C373)</f>
        <v>109000</v>
      </c>
      <c r="D374" s="32">
        <f>IF('Intérêts Composés'!$C$14*12+1&gt;Calculs!B374,(D373+'Intérêts Composés'!$C$10)*(1+'Intérêts Composés'!$C$12/100)^(1/12),D373)</f>
        <v>360431.71254144015</v>
      </c>
    </row>
    <row r="375" spans="1:4" x14ac:dyDescent="0.25">
      <c r="A375" s="1" t="s">
        <v>16</v>
      </c>
      <c r="B375" s="2">
        <v>373</v>
      </c>
      <c r="C375" s="32">
        <f>IF('Intérêts Composés'!$C$14*12+1&gt;Calculs!B375,'Intérêts Composés'!$C$10*Calculs!B375+'Intérêts Composés'!$C$8,C374)</f>
        <v>109000</v>
      </c>
      <c r="D375" s="32">
        <f>IF('Intérêts Composés'!$C$14*12+1&gt;Calculs!B375,(D374+'Intérêts Composés'!$C$10)*(1+'Intérêts Composés'!$C$12/100)^(1/12),D374)</f>
        <v>360431.71254144015</v>
      </c>
    </row>
    <row r="376" spans="1:4" x14ac:dyDescent="0.25">
      <c r="A376" s="1" t="s">
        <v>16</v>
      </c>
      <c r="B376" s="2">
        <v>374</v>
      </c>
      <c r="C376" s="32">
        <f>IF('Intérêts Composés'!$C$14*12+1&gt;Calculs!B376,'Intérêts Composés'!$C$10*Calculs!B376+'Intérêts Composés'!$C$8,C375)</f>
        <v>109000</v>
      </c>
      <c r="D376" s="32">
        <f>IF('Intérêts Composés'!$C$14*12+1&gt;Calculs!B376,(D375+'Intérêts Composés'!$C$10)*(1+'Intérêts Composés'!$C$12/100)^(1/12),D375)</f>
        <v>360431.71254144015</v>
      </c>
    </row>
    <row r="377" spans="1:4" x14ac:dyDescent="0.25">
      <c r="A377" s="1" t="s">
        <v>16</v>
      </c>
      <c r="B377" s="2">
        <v>375</v>
      </c>
      <c r="C377" s="32">
        <f>IF('Intérêts Composés'!$C$14*12+1&gt;Calculs!B377,'Intérêts Composés'!$C$10*Calculs!B377+'Intérêts Composés'!$C$8,C376)</f>
        <v>109000</v>
      </c>
      <c r="D377" s="32">
        <f>IF('Intérêts Composés'!$C$14*12+1&gt;Calculs!B377,(D376+'Intérêts Composés'!$C$10)*(1+'Intérêts Composés'!$C$12/100)^(1/12),D376)</f>
        <v>360431.71254144015</v>
      </c>
    </row>
    <row r="378" spans="1:4" x14ac:dyDescent="0.25">
      <c r="A378" s="1" t="s">
        <v>16</v>
      </c>
      <c r="B378" s="2">
        <v>376</v>
      </c>
      <c r="C378" s="32">
        <f>IF('Intérêts Composés'!$C$14*12+1&gt;Calculs!B378,'Intérêts Composés'!$C$10*Calculs!B378+'Intérêts Composés'!$C$8,C377)</f>
        <v>109000</v>
      </c>
      <c r="D378" s="32">
        <f>IF('Intérêts Composés'!$C$14*12+1&gt;Calculs!B378,(D377+'Intérêts Composés'!$C$10)*(1+'Intérêts Composés'!$C$12/100)^(1/12),D377)</f>
        <v>360431.71254144015</v>
      </c>
    </row>
    <row r="379" spans="1:4" x14ac:dyDescent="0.25">
      <c r="A379" s="1" t="s">
        <v>16</v>
      </c>
      <c r="B379" s="2">
        <v>377</v>
      </c>
      <c r="C379" s="32">
        <f>IF('Intérêts Composés'!$C$14*12+1&gt;Calculs!B379,'Intérêts Composés'!$C$10*Calculs!B379+'Intérêts Composés'!$C$8,C378)</f>
        <v>109000</v>
      </c>
      <c r="D379" s="32">
        <f>IF('Intérêts Composés'!$C$14*12+1&gt;Calculs!B379,(D378+'Intérêts Composés'!$C$10)*(1+'Intérêts Composés'!$C$12/100)^(1/12),D378)</f>
        <v>360431.71254144015</v>
      </c>
    </row>
    <row r="380" spans="1:4" x14ac:dyDescent="0.25">
      <c r="A380" s="1" t="s">
        <v>16</v>
      </c>
      <c r="B380" s="2">
        <v>378</v>
      </c>
      <c r="C380" s="32">
        <f>IF('Intérêts Composés'!$C$14*12+1&gt;Calculs!B380,'Intérêts Composés'!$C$10*Calculs!B380+'Intérêts Composés'!$C$8,C379)</f>
        <v>109000</v>
      </c>
      <c r="D380" s="32">
        <f>IF('Intérêts Composés'!$C$14*12+1&gt;Calculs!B380,(D379+'Intérêts Composés'!$C$10)*(1+'Intérêts Composés'!$C$12/100)^(1/12),D379)</f>
        <v>360431.71254144015</v>
      </c>
    </row>
    <row r="381" spans="1:4" x14ac:dyDescent="0.25">
      <c r="A381" s="1" t="s">
        <v>16</v>
      </c>
      <c r="B381" s="2">
        <v>379</v>
      </c>
      <c r="C381" s="32">
        <f>IF('Intérêts Composés'!$C$14*12+1&gt;Calculs!B381,'Intérêts Composés'!$C$10*Calculs!B381+'Intérêts Composés'!$C$8,C380)</f>
        <v>109000</v>
      </c>
      <c r="D381" s="32">
        <f>IF('Intérêts Composés'!$C$14*12+1&gt;Calculs!B381,(D380+'Intérêts Composés'!$C$10)*(1+'Intérêts Composés'!$C$12/100)^(1/12),D380)</f>
        <v>360431.71254144015</v>
      </c>
    </row>
    <row r="382" spans="1:4" x14ac:dyDescent="0.25">
      <c r="A382" s="1" t="s">
        <v>16</v>
      </c>
      <c r="B382" s="2">
        <v>380</v>
      </c>
      <c r="C382" s="32">
        <f>IF('Intérêts Composés'!$C$14*12+1&gt;Calculs!B382,'Intérêts Composés'!$C$10*Calculs!B382+'Intérêts Composés'!$C$8,C381)</f>
        <v>109000</v>
      </c>
      <c r="D382" s="32">
        <f>IF('Intérêts Composés'!$C$14*12+1&gt;Calculs!B382,(D381+'Intérêts Composés'!$C$10)*(1+'Intérêts Composés'!$C$12/100)^(1/12),D381)</f>
        <v>360431.71254144015</v>
      </c>
    </row>
    <row r="383" spans="1:4" x14ac:dyDescent="0.25">
      <c r="A383" s="1" t="s">
        <v>16</v>
      </c>
      <c r="B383" s="2">
        <v>381</v>
      </c>
      <c r="C383" s="32">
        <f>IF('Intérêts Composés'!$C$14*12+1&gt;Calculs!B383,'Intérêts Composés'!$C$10*Calculs!B383+'Intérêts Composés'!$C$8,C382)</f>
        <v>109000</v>
      </c>
      <c r="D383" s="32">
        <f>IF('Intérêts Composés'!$C$14*12+1&gt;Calculs!B383,(D382+'Intérêts Composés'!$C$10)*(1+'Intérêts Composés'!$C$12/100)^(1/12),D382)</f>
        <v>360431.71254144015</v>
      </c>
    </row>
    <row r="384" spans="1:4" x14ac:dyDescent="0.25">
      <c r="A384" s="1" t="s">
        <v>16</v>
      </c>
      <c r="B384" s="2">
        <v>382</v>
      </c>
      <c r="C384" s="32">
        <f>IF('Intérêts Composés'!$C$14*12+1&gt;Calculs!B384,'Intérêts Composés'!$C$10*Calculs!B384+'Intérêts Composés'!$C$8,C383)</f>
        <v>109000</v>
      </c>
      <c r="D384" s="32">
        <f>IF('Intérêts Composés'!$C$14*12+1&gt;Calculs!B384,(D383+'Intérêts Composés'!$C$10)*(1+'Intérêts Composés'!$C$12/100)^(1/12),D383)</f>
        <v>360431.71254144015</v>
      </c>
    </row>
    <row r="385" spans="1:4" x14ac:dyDescent="0.25">
      <c r="A385" s="1" t="s">
        <v>16</v>
      </c>
      <c r="B385" s="2">
        <v>383</v>
      </c>
      <c r="C385" s="32">
        <f>IF('Intérêts Composés'!$C$14*12+1&gt;Calculs!B385,'Intérêts Composés'!$C$10*Calculs!B385+'Intérêts Composés'!$C$8,C384)</f>
        <v>109000</v>
      </c>
      <c r="D385" s="32">
        <f>IF('Intérêts Composés'!$C$14*12+1&gt;Calculs!B385,(D384+'Intérêts Composés'!$C$10)*(1+'Intérêts Composés'!$C$12/100)^(1/12),D384)</f>
        <v>360431.71254144015</v>
      </c>
    </row>
    <row r="386" spans="1:4" x14ac:dyDescent="0.25">
      <c r="A386" s="1" t="s">
        <v>16</v>
      </c>
      <c r="B386" s="2">
        <v>384</v>
      </c>
      <c r="C386" s="32">
        <f>IF('Intérêts Composés'!$C$14*12+1&gt;Calculs!B386,'Intérêts Composés'!$C$10*Calculs!B386+'Intérêts Composés'!$C$8,C385)</f>
        <v>109000</v>
      </c>
      <c r="D386" s="32">
        <f>IF('Intérêts Composés'!$C$14*12+1&gt;Calculs!B386,(D385+'Intérêts Composés'!$C$10)*(1+'Intérêts Composés'!$C$12/100)^(1/12),D385)</f>
        <v>360431.71254144015</v>
      </c>
    </row>
    <row r="387" spans="1:4" x14ac:dyDescent="0.25">
      <c r="A387" s="1" t="s">
        <v>16</v>
      </c>
      <c r="B387" s="2">
        <v>385</v>
      </c>
      <c r="C387" s="32">
        <f>IF('Intérêts Composés'!$C$14*12+1&gt;Calculs!B387,'Intérêts Composés'!$C$10*Calculs!B387+'Intérêts Composés'!$C$8,C386)</f>
        <v>109000</v>
      </c>
      <c r="D387" s="32">
        <f>IF('Intérêts Composés'!$C$14*12+1&gt;Calculs!B387,(D386+'Intérêts Composés'!$C$10)*(1+'Intérêts Composés'!$C$12/100)^(1/12),D386)</f>
        <v>360431.71254144015</v>
      </c>
    </row>
    <row r="388" spans="1:4" x14ac:dyDescent="0.25">
      <c r="A388" s="1" t="s">
        <v>16</v>
      </c>
      <c r="B388" s="2">
        <v>386</v>
      </c>
      <c r="C388" s="32">
        <f>IF('Intérêts Composés'!$C$14*12+1&gt;Calculs!B388,'Intérêts Composés'!$C$10*Calculs!B388+'Intérêts Composés'!$C$8,C387)</f>
        <v>109000</v>
      </c>
      <c r="D388" s="32">
        <f>IF('Intérêts Composés'!$C$14*12+1&gt;Calculs!B388,(D387+'Intérêts Composés'!$C$10)*(1+'Intérêts Composés'!$C$12/100)^(1/12),D387)</f>
        <v>360431.71254144015</v>
      </c>
    </row>
    <row r="389" spans="1:4" x14ac:dyDescent="0.25">
      <c r="A389" s="1" t="s">
        <v>16</v>
      </c>
      <c r="B389" s="2">
        <v>387</v>
      </c>
      <c r="C389" s="32">
        <f>IF('Intérêts Composés'!$C$14*12+1&gt;Calculs!B389,'Intérêts Composés'!$C$10*Calculs!B389+'Intérêts Composés'!$C$8,C388)</f>
        <v>109000</v>
      </c>
      <c r="D389" s="32">
        <f>IF('Intérêts Composés'!$C$14*12+1&gt;Calculs!B389,(D388+'Intérêts Composés'!$C$10)*(1+'Intérêts Composés'!$C$12/100)^(1/12),D388)</f>
        <v>360431.71254144015</v>
      </c>
    </row>
    <row r="390" spans="1:4" x14ac:dyDescent="0.25">
      <c r="A390" s="1" t="s">
        <v>16</v>
      </c>
      <c r="B390" s="2">
        <v>388</v>
      </c>
      <c r="C390" s="32">
        <f>IF('Intérêts Composés'!$C$14*12+1&gt;Calculs!B390,'Intérêts Composés'!$C$10*Calculs!B390+'Intérêts Composés'!$C$8,C389)</f>
        <v>109000</v>
      </c>
      <c r="D390" s="32">
        <f>IF('Intérêts Composés'!$C$14*12+1&gt;Calculs!B390,(D389+'Intérêts Composés'!$C$10)*(1+'Intérêts Composés'!$C$12/100)^(1/12),D389)</f>
        <v>360431.71254144015</v>
      </c>
    </row>
    <row r="391" spans="1:4" x14ac:dyDescent="0.25">
      <c r="A391" s="1" t="s">
        <v>16</v>
      </c>
      <c r="B391" s="2">
        <v>389</v>
      </c>
      <c r="C391" s="32">
        <f>IF('Intérêts Composés'!$C$14*12+1&gt;Calculs!B391,'Intérêts Composés'!$C$10*Calculs!B391+'Intérêts Composés'!$C$8,C390)</f>
        <v>109000</v>
      </c>
      <c r="D391" s="32">
        <f>IF('Intérêts Composés'!$C$14*12+1&gt;Calculs!B391,(D390+'Intérêts Composés'!$C$10)*(1+'Intérêts Composés'!$C$12/100)^(1/12),D390)</f>
        <v>360431.71254144015</v>
      </c>
    </row>
    <row r="392" spans="1:4" x14ac:dyDescent="0.25">
      <c r="A392" s="1" t="s">
        <v>16</v>
      </c>
      <c r="B392" s="2">
        <v>390</v>
      </c>
      <c r="C392" s="32">
        <f>IF('Intérêts Composés'!$C$14*12+1&gt;Calculs!B392,'Intérêts Composés'!$C$10*Calculs!B392+'Intérêts Composés'!$C$8,C391)</f>
        <v>109000</v>
      </c>
      <c r="D392" s="32">
        <f>IF('Intérêts Composés'!$C$14*12+1&gt;Calculs!B392,(D391+'Intérêts Composés'!$C$10)*(1+'Intérêts Composés'!$C$12/100)^(1/12),D391)</f>
        <v>360431.71254144015</v>
      </c>
    </row>
    <row r="393" spans="1:4" x14ac:dyDescent="0.25">
      <c r="A393" s="1" t="s">
        <v>16</v>
      </c>
      <c r="B393" s="2">
        <v>391</v>
      </c>
      <c r="C393" s="32">
        <f>IF('Intérêts Composés'!$C$14*12+1&gt;Calculs!B393,'Intérêts Composés'!$C$10*Calculs!B393+'Intérêts Composés'!$C$8,C392)</f>
        <v>109000</v>
      </c>
      <c r="D393" s="32">
        <f>IF('Intérêts Composés'!$C$14*12+1&gt;Calculs!B393,(D392+'Intérêts Composés'!$C$10)*(1+'Intérêts Composés'!$C$12/100)^(1/12),D392)</f>
        <v>360431.71254144015</v>
      </c>
    </row>
    <row r="394" spans="1:4" x14ac:dyDescent="0.25">
      <c r="A394" s="1" t="s">
        <v>16</v>
      </c>
      <c r="B394" s="2">
        <v>392</v>
      </c>
      <c r="C394" s="32">
        <f>IF('Intérêts Composés'!$C$14*12+1&gt;Calculs!B394,'Intérêts Composés'!$C$10*Calculs!B394+'Intérêts Composés'!$C$8,C393)</f>
        <v>109000</v>
      </c>
      <c r="D394" s="32">
        <f>IF('Intérêts Composés'!$C$14*12+1&gt;Calculs!B394,(D393+'Intérêts Composés'!$C$10)*(1+'Intérêts Composés'!$C$12/100)^(1/12),D393)</f>
        <v>360431.71254144015</v>
      </c>
    </row>
    <row r="395" spans="1:4" x14ac:dyDescent="0.25">
      <c r="A395" s="1" t="s">
        <v>16</v>
      </c>
      <c r="B395" s="2">
        <v>393</v>
      </c>
      <c r="C395" s="32">
        <f>IF('Intérêts Composés'!$C$14*12+1&gt;Calculs!B395,'Intérêts Composés'!$C$10*Calculs!B395+'Intérêts Composés'!$C$8,C394)</f>
        <v>109000</v>
      </c>
      <c r="D395" s="32">
        <f>IF('Intérêts Composés'!$C$14*12+1&gt;Calculs!B395,(D394+'Intérêts Composés'!$C$10)*(1+'Intérêts Composés'!$C$12/100)^(1/12),D394)</f>
        <v>360431.71254144015</v>
      </c>
    </row>
    <row r="396" spans="1:4" x14ac:dyDescent="0.25">
      <c r="A396" s="1" t="s">
        <v>16</v>
      </c>
      <c r="B396" s="2">
        <v>394</v>
      </c>
      <c r="C396" s="32">
        <f>IF('Intérêts Composés'!$C$14*12+1&gt;Calculs!B396,'Intérêts Composés'!$C$10*Calculs!B396+'Intérêts Composés'!$C$8,C395)</f>
        <v>109000</v>
      </c>
      <c r="D396" s="32">
        <f>IF('Intérêts Composés'!$C$14*12+1&gt;Calculs!B396,(D395+'Intérêts Composés'!$C$10)*(1+'Intérêts Composés'!$C$12/100)^(1/12),D395)</f>
        <v>360431.71254144015</v>
      </c>
    </row>
    <row r="397" spans="1:4" x14ac:dyDescent="0.25">
      <c r="A397" s="1" t="s">
        <v>16</v>
      </c>
      <c r="B397" s="2">
        <v>395</v>
      </c>
      <c r="C397" s="32">
        <f>IF('Intérêts Composés'!$C$14*12+1&gt;Calculs!B397,'Intérêts Composés'!$C$10*Calculs!B397+'Intérêts Composés'!$C$8,C396)</f>
        <v>109000</v>
      </c>
      <c r="D397" s="32">
        <f>IF('Intérêts Composés'!$C$14*12+1&gt;Calculs!B397,(D396+'Intérêts Composés'!$C$10)*(1+'Intérêts Composés'!$C$12/100)^(1/12),D396)</f>
        <v>360431.71254144015</v>
      </c>
    </row>
    <row r="398" spans="1:4" x14ac:dyDescent="0.25">
      <c r="A398" s="1" t="s">
        <v>16</v>
      </c>
      <c r="B398" s="2">
        <v>396</v>
      </c>
      <c r="C398" s="32">
        <f>IF('Intérêts Composés'!$C$14*12+1&gt;Calculs!B398,'Intérêts Composés'!$C$10*Calculs!B398+'Intérêts Composés'!$C$8,C397)</f>
        <v>109000</v>
      </c>
      <c r="D398" s="32">
        <f>IF('Intérêts Composés'!$C$14*12+1&gt;Calculs!B398,(D397+'Intérêts Composés'!$C$10)*(1+'Intérêts Composés'!$C$12/100)^(1/12),D397)</f>
        <v>360431.71254144015</v>
      </c>
    </row>
    <row r="399" spans="1:4" x14ac:dyDescent="0.25">
      <c r="A399" s="1" t="s">
        <v>16</v>
      </c>
      <c r="B399" s="2">
        <v>397</v>
      </c>
      <c r="C399" s="32">
        <f>IF('Intérêts Composés'!$C$14*12+1&gt;Calculs!B399,'Intérêts Composés'!$C$10*Calculs!B399+'Intérêts Composés'!$C$8,C398)</f>
        <v>109000</v>
      </c>
      <c r="D399" s="32">
        <f>IF('Intérêts Composés'!$C$14*12+1&gt;Calculs!B399,(D398+'Intérêts Composés'!$C$10)*(1+'Intérêts Composés'!$C$12/100)^(1/12),D398)</f>
        <v>360431.71254144015</v>
      </c>
    </row>
    <row r="400" spans="1:4" x14ac:dyDescent="0.25">
      <c r="A400" s="1" t="s">
        <v>16</v>
      </c>
      <c r="B400" s="2">
        <v>398</v>
      </c>
      <c r="C400" s="32">
        <f>IF('Intérêts Composés'!$C$14*12+1&gt;Calculs!B400,'Intérêts Composés'!$C$10*Calculs!B400+'Intérêts Composés'!$C$8,C399)</f>
        <v>109000</v>
      </c>
      <c r="D400" s="32">
        <f>IF('Intérêts Composés'!$C$14*12+1&gt;Calculs!B400,(D399+'Intérêts Composés'!$C$10)*(1+'Intérêts Composés'!$C$12/100)^(1/12),D399)</f>
        <v>360431.71254144015</v>
      </c>
    </row>
    <row r="401" spans="1:4" x14ac:dyDescent="0.25">
      <c r="A401" s="1" t="s">
        <v>16</v>
      </c>
      <c r="B401" s="2">
        <v>399</v>
      </c>
      <c r="C401" s="32">
        <f>IF('Intérêts Composés'!$C$14*12+1&gt;Calculs!B401,'Intérêts Composés'!$C$10*Calculs!B401+'Intérêts Composés'!$C$8,C400)</f>
        <v>109000</v>
      </c>
      <c r="D401" s="32">
        <f>IF('Intérêts Composés'!$C$14*12+1&gt;Calculs!B401,(D400+'Intérêts Composés'!$C$10)*(1+'Intérêts Composés'!$C$12/100)^(1/12),D400)</f>
        <v>360431.71254144015</v>
      </c>
    </row>
    <row r="402" spans="1:4" x14ac:dyDescent="0.25">
      <c r="A402" s="1" t="s">
        <v>16</v>
      </c>
      <c r="B402" s="2">
        <v>400</v>
      </c>
      <c r="C402" s="32">
        <f>IF('Intérêts Composés'!$C$14*12+1&gt;Calculs!B402,'Intérêts Composés'!$C$10*Calculs!B402+'Intérêts Composés'!$C$8,C401)</f>
        <v>109000</v>
      </c>
      <c r="D402" s="32">
        <f>IF('Intérêts Composés'!$C$14*12+1&gt;Calculs!B402,(D401+'Intérêts Composés'!$C$10)*(1+'Intérêts Composés'!$C$12/100)^(1/12),D401)</f>
        <v>360431.71254144015</v>
      </c>
    </row>
    <row r="403" spans="1:4" x14ac:dyDescent="0.25">
      <c r="A403" s="1" t="s">
        <v>16</v>
      </c>
      <c r="B403" s="2">
        <v>401</v>
      </c>
      <c r="C403" s="32">
        <f>IF('Intérêts Composés'!$C$14*12+1&gt;Calculs!B403,'Intérêts Composés'!$C$10*Calculs!B403+'Intérêts Composés'!$C$8,C402)</f>
        <v>109000</v>
      </c>
      <c r="D403" s="32">
        <f>IF('Intérêts Composés'!$C$14*12+1&gt;Calculs!B403,(D402+'Intérêts Composés'!$C$10)*(1+'Intérêts Composés'!$C$12/100)^(1/12),D402)</f>
        <v>360431.71254144015</v>
      </c>
    </row>
    <row r="404" spans="1:4" x14ac:dyDescent="0.25">
      <c r="A404" s="1" t="s">
        <v>16</v>
      </c>
      <c r="B404" s="2">
        <v>402</v>
      </c>
      <c r="C404" s="32">
        <f>IF('Intérêts Composés'!$C$14*12+1&gt;Calculs!B404,'Intérêts Composés'!$C$10*Calculs!B404+'Intérêts Composés'!$C$8,C403)</f>
        <v>109000</v>
      </c>
      <c r="D404" s="32">
        <f>IF('Intérêts Composés'!$C$14*12+1&gt;Calculs!B404,(D403+'Intérêts Composés'!$C$10)*(1+'Intérêts Composés'!$C$12/100)^(1/12),D403)</f>
        <v>360431.71254144015</v>
      </c>
    </row>
    <row r="405" spans="1:4" x14ac:dyDescent="0.25">
      <c r="A405" s="1" t="s">
        <v>16</v>
      </c>
      <c r="B405" s="2">
        <v>403</v>
      </c>
      <c r="C405" s="32">
        <f>IF('Intérêts Composés'!$C$14*12+1&gt;Calculs!B405,'Intérêts Composés'!$C$10*Calculs!B405+'Intérêts Composés'!$C$8,C404)</f>
        <v>109000</v>
      </c>
      <c r="D405" s="32">
        <f>IF('Intérêts Composés'!$C$14*12+1&gt;Calculs!B405,(D404+'Intérêts Composés'!$C$10)*(1+'Intérêts Composés'!$C$12/100)^(1/12),D404)</f>
        <v>360431.71254144015</v>
      </c>
    </row>
    <row r="406" spans="1:4" x14ac:dyDescent="0.25">
      <c r="A406" s="1" t="s">
        <v>16</v>
      </c>
      <c r="B406" s="2">
        <v>404</v>
      </c>
      <c r="C406" s="32">
        <f>IF('Intérêts Composés'!$C$14*12+1&gt;Calculs!B406,'Intérêts Composés'!$C$10*Calculs!B406+'Intérêts Composés'!$C$8,C405)</f>
        <v>109000</v>
      </c>
      <c r="D406" s="32">
        <f>IF('Intérêts Composés'!$C$14*12+1&gt;Calculs!B406,(D405+'Intérêts Composés'!$C$10)*(1+'Intérêts Composés'!$C$12/100)^(1/12),D405)</f>
        <v>360431.71254144015</v>
      </c>
    </row>
    <row r="407" spans="1:4" x14ac:dyDescent="0.25">
      <c r="A407" s="1" t="s">
        <v>16</v>
      </c>
      <c r="B407" s="2">
        <v>405</v>
      </c>
      <c r="C407" s="32">
        <f>IF('Intérêts Composés'!$C$14*12+1&gt;Calculs!B407,'Intérêts Composés'!$C$10*Calculs!B407+'Intérêts Composés'!$C$8,C406)</f>
        <v>109000</v>
      </c>
      <c r="D407" s="32">
        <f>IF('Intérêts Composés'!$C$14*12+1&gt;Calculs!B407,(D406+'Intérêts Composés'!$C$10)*(1+'Intérêts Composés'!$C$12/100)^(1/12),D406)</f>
        <v>360431.71254144015</v>
      </c>
    </row>
    <row r="408" spans="1:4" x14ac:dyDescent="0.25">
      <c r="A408" s="1" t="s">
        <v>16</v>
      </c>
      <c r="B408" s="2">
        <v>406</v>
      </c>
      <c r="C408" s="32">
        <f>IF('Intérêts Composés'!$C$14*12+1&gt;Calculs!B408,'Intérêts Composés'!$C$10*Calculs!B408+'Intérêts Composés'!$C$8,C407)</f>
        <v>109000</v>
      </c>
      <c r="D408" s="32">
        <f>IF('Intérêts Composés'!$C$14*12+1&gt;Calculs!B408,(D407+'Intérêts Composés'!$C$10)*(1+'Intérêts Composés'!$C$12/100)^(1/12),D407)</f>
        <v>360431.71254144015</v>
      </c>
    </row>
    <row r="409" spans="1:4" x14ac:dyDescent="0.25">
      <c r="A409" s="1" t="s">
        <v>16</v>
      </c>
      <c r="B409" s="2">
        <v>407</v>
      </c>
      <c r="C409" s="32">
        <f>IF('Intérêts Composés'!$C$14*12+1&gt;Calculs!B409,'Intérêts Composés'!$C$10*Calculs!B409+'Intérêts Composés'!$C$8,C408)</f>
        <v>109000</v>
      </c>
      <c r="D409" s="32">
        <f>IF('Intérêts Composés'!$C$14*12+1&gt;Calculs!B409,(D408+'Intérêts Composés'!$C$10)*(1+'Intérêts Composés'!$C$12/100)^(1/12),D408)</f>
        <v>360431.71254144015</v>
      </c>
    </row>
    <row r="410" spans="1:4" x14ac:dyDescent="0.25">
      <c r="A410" s="1" t="s">
        <v>16</v>
      </c>
      <c r="B410" s="2">
        <v>408</v>
      </c>
      <c r="C410" s="32">
        <f>IF('Intérêts Composés'!$C$14*12+1&gt;Calculs!B410,'Intérêts Composés'!$C$10*Calculs!B410+'Intérêts Composés'!$C$8,C409)</f>
        <v>109000</v>
      </c>
      <c r="D410" s="32">
        <f>IF('Intérêts Composés'!$C$14*12+1&gt;Calculs!B410,(D409+'Intérêts Composés'!$C$10)*(1+'Intérêts Composés'!$C$12/100)^(1/12),D409)</f>
        <v>360431.71254144015</v>
      </c>
    </row>
    <row r="411" spans="1:4" x14ac:dyDescent="0.25">
      <c r="A411" s="1" t="s">
        <v>16</v>
      </c>
      <c r="B411" s="2">
        <v>409</v>
      </c>
      <c r="C411" s="32">
        <f>IF('Intérêts Composés'!$C$14*12+1&gt;Calculs!B411,'Intérêts Composés'!$C$10*Calculs!B411+'Intérêts Composés'!$C$8,C410)</f>
        <v>109000</v>
      </c>
      <c r="D411" s="32">
        <f>IF('Intérêts Composés'!$C$14*12+1&gt;Calculs!B411,(D410+'Intérêts Composés'!$C$10)*(1+'Intérêts Composés'!$C$12/100)^(1/12),D410)</f>
        <v>360431.71254144015</v>
      </c>
    </row>
    <row r="412" spans="1:4" x14ac:dyDescent="0.25">
      <c r="A412" s="1" t="s">
        <v>16</v>
      </c>
      <c r="B412" s="2">
        <v>410</v>
      </c>
      <c r="C412" s="32">
        <f>IF('Intérêts Composés'!$C$14*12+1&gt;Calculs!B412,'Intérêts Composés'!$C$10*Calculs!B412+'Intérêts Composés'!$C$8,C411)</f>
        <v>109000</v>
      </c>
      <c r="D412" s="32">
        <f>IF('Intérêts Composés'!$C$14*12+1&gt;Calculs!B412,(D411+'Intérêts Composés'!$C$10)*(1+'Intérêts Composés'!$C$12/100)^(1/12),D411)</f>
        <v>360431.71254144015</v>
      </c>
    </row>
    <row r="413" spans="1:4" x14ac:dyDescent="0.25">
      <c r="A413" s="1" t="s">
        <v>16</v>
      </c>
      <c r="B413" s="2">
        <v>411</v>
      </c>
      <c r="C413" s="32">
        <f>IF('Intérêts Composés'!$C$14*12+1&gt;Calculs!B413,'Intérêts Composés'!$C$10*Calculs!B413+'Intérêts Composés'!$C$8,C412)</f>
        <v>109000</v>
      </c>
      <c r="D413" s="32">
        <f>IF('Intérêts Composés'!$C$14*12+1&gt;Calculs!B413,(D412+'Intérêts Composés'!$C$10)*(1+'Intérêts Composés'!$C$12/100)^(1/12),D412)</f>
        <v>360431.71254144015</v>
      </c>
    </row>
    <row r="414" spans="1:4" x14ac:dyDescent="0.25">
      <c r="A414" s="1" t="s">
        <v>16</v>
      </c>
      <c r="B414" s="2">
        <v>412</v>
      </c>
      <c r="C414" s="32">
        <f>IF('Intérêts Composés'!$C$14*12+1&gt;Calculs!B414,'Intérêts Composés'!$C$10*Calculs!B414+'Intérêts Composés'!$C$8,C413)</f>
        <v>109000</v>
      </c>
      <c r="D414" s="32">
        <f>IF('Intérêts Composés'!$C$14*12+1&gt;Calculs!B414,(D413+'Intérêts Composés'!$C$10)*(1+'Intérêts Composés'!$C$12/100)^(1/12),D413)</f>
        <v>360431.71254144015</v>
      </c>
    </row>
    <row r="415" spans="1:4" x14ac:dyDescent="0.25">
      <c r="A415" s="1" t="s">
        <v>16</v>
      </c>
      <c r="B415" s="2">
        <v>413</v>
      </c>
      <c r="C415" s="32">
        <f>IF('Intérêts Composés'!$C$14*12+1&gt;Calculs!B415,'Intérêts Composés'!$C$10*Calculs!B415+'Intérêts Composés'!$C$8,C414)</f>
        <v>109000</v>
      </c>
      <c r="D415" s="32">
        <f>IF('Intérêts Composés'!$C$14*12+1&gt;Calculs!B415,(D414+'Intérêts Composés'!$C$10)*(1+'Intérêts Composés'!$C$12/100)^(1/12),D414)</f>
        <v>360431.71254144015</v>
      </c>
    </row>
    <row r="416" spans="1:4" x14ac:dyDescent="0.25">
      <c r="A416" s="1" t="s">
        <v>16</v>
      </c>
      <c r="B416" s="2">
        <v>414</v>
      </c>
      <c r="C416" s="32">
        <f>IF('Intérêts Composés'!$C$14*12+1&gt;Calculs!B416,'Intérêts Composés'!$C$10*Calculs!B416+'Intérêts Composés'!$C$8,C415)</f>
        <v>109000</v>
      </c>
      <c r="D416" s="32">
        <f>IF('Intérêts Composés'!$C$14*12+1&gt;Calculs!B416,(D415+'Intérêts Composés'!$C$10)*(1+'Intérêts Composés'!$C$12/100)^(1/12),D415)</f>
        <v>360431.71254144015</v>
      </c>
    </row>
    <row r="417" spans="1:4" x14ac:dyDescent="0.25">
      <c r="A417" s="1" t="s">
        <v>16</v>
      </c>
      <c r="B417" s="2">
        <v>415</v>
      </c>
      <c r="C417" s="32">
        <f>IF('Intérêts Composés'!$C$14*12+1&gt;Calculs!B417,'Intérêts Composés'!$C$10*Calculs!B417+'Intérêts Composés'!$C$8,C416)</f>
        <v>109000</v>
      </c>
      <c r="D417" s="32">
        <f>IF('Intérêts Composés'!$C$14*12+1&gt;Calculs!B417,(D416+'Intérêts Composés'!$C$10)*(1+'Intérêts Composés'!$C$12/100)^(1/12),D416)</f>
        <v>360431.71254144015</v>
      </c>
    </row>
    <row r="418" spans="1:4" x14ac:dyDescent="0.25">
      <c r="A418" s="1" t="s">
        <v>16</v>
      </c>
      <c r="B418" s="2">
        <v>416</v>
      </c>
      <c r="C418" s="32">
        <f>IF('Intérêts Composés'!$C$14*12+1&gt;Calculs!B418,'Intérêts Composés'!$C$10*Calculs!B418+'Intérêts Composés'!$C$8,C417)</f>
        <v>109000</v>
      </c>
      <c r="D418" s="32">
        <f>IF('Intérêts Composés'!$C$14*12+1&gt;Calculs!B418,(D417+'Intérêts Composés'!$C$10)*(1+'Intérêts Composés'!$C$12/100)^(1/12),D417)</f>
        <v>360431.71254144015</v>
      </c>
    </row>
    <row r="419" spans="1:4" x14ac:dyDescent="0.25">
      <c r="A419" s="1" t="s">
        <v>16</v>
      </c>
      <c r="B419" s="2">
        <v>417</v>
      </c>
      <c r="C419" s="32">
        <f>IF('Intérêts Composés'!$C$14*12+1&gt;Calculs!B419,'Intérêts Composés'!$C$10*Calculs!B419+'Intérêts Composés'!$C$8,C418)</f>
        <v>109000</v>
      </c>
      <c r="D419" s="32">
        <f>IF('Intérêts Composés'!$C$14*12+1&gt;Calculs!B419,(D418+'Intérêts Composés'!$C$10)*(1+'Intérêts Composés'!$C$12/100)^(1/12),D418)</f>
        <v>360431.71254144015</v>
      </c>
    </row>
    <row r="420" spans="1:4" x14ac:dyDescent="0.25">
      <c r="A420" s="1" t="s">
        <v>16</v>
      </c>
      <c r="B420" s="2">
        <v>418</v>
      </c>
      <c r="C420" s="32">
        <f>IF('Intérêts Composés'!$C$14*12+1&gt;Calculs!B420,'Intérêts Composés'!$C$10*Calculs!B420+'Intérêts Composés'!$C$8,C419)</f>
        <v>109000</v>
      </c>
      <c r="D420" s="32">
        <f>IF('Intérêts Composés'!$C$14*12+1&gt;Calculs!B420,(D419+'Intérêts Composés'!$C$10)*(1+'Intérêts Composés'!$C$12/100)^(1/12),D419)</f>
        <v>360431.71254144015</v>
      </c>
    </row>
    <row r="421" spans="1:4" x14ac:dyDescent="0.25">
      <c r="A421" s="1" t="s">
        <v>16</v>
      </c>
      <c r="B421" s="2">
        <v>419</v>
      </c>
      <c r="C421" s="32">
        <f>IF('Intérêts Composés'!$C$14*12+1&gt;Calculs!B421,'Intérêts Composés'!$C$10*Calculs!B421+'Intérêts Composés'!$C$8,C420)</f>
        <v>109000</v>
      </c>
      <c r="D421" s="32">
        <f>IF('Intérêts Composés'!$C$14*12+1&gt;Calculs!B421,(D420+'Intérêts Composés'!$C$10)*(1+'Intérêts Composés'!$C$12/100)^(1/12),D420)</f>
        <v>360431.71254144015</v>
      </c>
    </row>
    <row r="422" spans="1:4" x14ac:dyDescent="0.25">
      <c r="A422" s="1" t="s">
        <v>16</v>
      </c>
      <c r="B422" s="2">
        <v>420</v>
      </c>
      <c r="C422" s="32">
        <f>IF('Intérêts Composés'!$C$14*12+1&gt;Calculs!B422,'Intérêts Composés'!$C$10*Calculs!B422+'Intérêts Composés'!$C$8,C421)</f>
        <v>109000</v>
      </c>
      <c r="D422" s="32">
        <f>IF('Intérêts Composés'!$C$14*12+1&gt;Calculs!B422,(D421+'Intérêts Composés'!$C$10)*(1+'Intérêts Composés'!$C$12/100)^(1/12),D421)</f>
        <v>360431.71254144015</v>
      </c>
    </row>
    <row r="423" spans="1:4" x14ac:dyDescent="0.25">
      <c r="A423" s="1" t="s">
        <v>16</v>
      </c>
      <c r="B423" s="2">
        <v>421</v>
      </c>
      <c r="C423" s="32">
        <f>IF('Intérêts Composés'!$C$14*12+1&gt;Calculs!B423,'Intérêts Composés'!$C$10*Calculs!B423+'Intérêts Composés'!$C$8,C422)</f>
        <v>109000</v>
      </c>
      <c r="D423" s="32">
        <f>IF('Intérêts Composés'!$C$14*12+1&gt;Calculs!B423,(D422+'Intérêts Composés'!$C$10)*(1+'Intérêts Composés'!$C$12/100)^(1/12),D422)</f>
        <v>360431.71254144015</v>
      </c>
    </row>
    <row r="424" spans="1:4" x14ac:dyDescent="0.25">
      <c r="A424" s="1" t="s">
        <v>16</v>
      </c>
      <c r="B424" s="2">
        <v>422</v>
      </c>
      <c r="C424" s="32">
        <f>IF('Intérêts Composés'!$C$14*12+1&gt;Calculs!B424,'Intérêts Composés'!$C$10*Calculs!B424+'Intérêts Composés'!$C$8,C423)</f>
        <v>109000</v>
      </c>
      <c r="D424" s="32">
        <f>IF('Intérêts Composés'!$C$14*12+1&gt;Calculs!B424,(D423+'Intérêts Composés'!$C$10)*(1+'Intérêts Composés'!$C$12/100)^(1/12),D423)</f>
        <v>360431.71254144015</v>
      </c>
    </row>
    <row r="425" spans="1:4" x14ac:dyDescent="0.25">
      <c r="A425" s="1" t="s">
        <v>16</v>
      </c>
      <c r="B425" s="2">
        <v>423</v>
      </c>
      <c r="C425" s="32">
        <f>IF('Intérêts Composés'!$C$14*12+1&gt;Calculs!B425,'Intérêts Composés'!$C$10*Calculs!B425+'Intérêts Composés'!$C$8,C424)</f>
        <v>109000</v>
      </c>
      <c r="D425" s="32">
        <f>IF('Intérêts Composés'!$C$14*12+1&gt;Calculs!B425,(D424+'Intérêts Composés'!$C$10)*(1+'Intérêts Composés'!$C$12/100)^(1/12),D424)</f>
        <v>360431.71254144015</v>
      </c>
    </row>
    <row r="426" spans="1:4" x14ac:dyDescent="0.25">
      <c r="A426" s="1" t="s">
        <v>16</v>
      </c>
      <c r="B426" s="2">
        <v>424</v>
      </c>
      <c r="C426" s="32">
        <f>IF('Intérêts Composés'!$C$14*12+1&gt;Calculs!B426,'Intérêts Composés'!$C$10*Calculs!B426+'Intérêts Composés'!$C$8,C425)</f>
        <v>109000</v>
      </c>
      <c r="D426" s="32">
        <f>IF('Intérêts Composés'!$C$14*12+1&gt;Calculs!B426,(D425+'Intérêts Composés'!$C$10)*(1+'Intérêts Composés'!$C$12/100)^(1/12),D425)</f>
        <v>360431.71254144015</v>
      </c>
    </row>
    <row r="427" spans="1:4" x14ac:dyDescent="0.25">
      <c r="A427" s="1" t="s">
        <v>16</v>
      </c>
      <c r="B427" s="2">
        <v>425</v>
      </c>
      <c r="C427" s="32">
        <f>IF('Intérêts Composés'!$C$14*12+1&gt;Calculs!B427,'Intérêts Composés'!$C$10*Calculs!B427+'Intérêts Composés'!$C$8,C426)</f>
        <v>109000</v>
      </c>
      <c r="D427" s="32">
        <f>IF('Intérêts Composés'!$C$14*12+1&gt;Calculs!B427,(D426+'Intérêts Composés'!$C$10)*(1+'Intérêts Composés'!$C$12/100)^(1/12),D426)</f>
        <v>360431.71254144015</v>
      </c>
    </row>
    <row r="428" spans="1:4" x14ac:dyDescent="0.25">
      <c r="A428" s="1" t="s">
        <v>16</v>
      </c>
      <c r="B428" s="2">
        <v>426</v>
      </c>
      <c r="C428" s="32">
        <f>IF('Intérêts Composés'!$C$14*12+1&gt;Calculs!B428,'Intérêts Composés'!$C$10*Calculs!B428+'Intérêts Composés'!$C$8,C427)</f>
        <v>109000</v>
      </c>
      <c r="D428" s="32">
        <f>IF('Intérêts Composés'!$C$14*12+1&gt;Calculs!B428,(D427+'Intérêts Composés'!$C$10)*(1+'Intérêts Composés'!$C$12/100)^(1/12),D427)</f>
        <v>360431.71254144015</v>
      </c>
    </row>
    <row r="429" spans="1:4" x14ac:dyDescent="0.25">
      <c r="A429" s="1" t="s">
        <v>16</v>
      </c>
      <c r="B429" s="2">
        <v>427</v>
      </c>
      <c r="C429" s="32">
        <f>IF('Intérêts Composés'!$C$14*12+1&gt;Calculs!B429,'Intérêts Composés'!$C$10*Calculs!B429+'Intérêts Composés'!$C$8,C428)</f>
        <v>109000</v>
      </c>
      <c r="D429" s="32">
        <f>IF('Intérêts Composés'!$C$14*12+1&gt;Calculs!B429,(D428+'Intérêts Composés'!$C$10)*(1+'Intérêts Composés'!$C$12/100)^(1/12),D428)</f>
        <v>360431.71254144015</v>
      </c>
    </row>
    <row r="430" spans="1:4" x14ac:dyDescent="0.25">
      <c r="A430" s="1" t="s">
        <v>16</v>
      </c>
      <c r="B430" s="2">
        <v>428</v>
      </c>
      <c r="C430" s="32">
        <f>IF('Intérêts Composés'!$C$14*12+1&gt;Calculs!B430,'Intérêts Composés'!$C$10*Calculs!B430+'Intérêts Composés'!$C$8,C429)</f>
        <v>109000</v>
      </c>
      <c r="D430" s="32">
        <f>IF('Intérêts Composés'!$C$14*12+1&gt;Calculs!B430,(D429+'Intérêts Composés'!$C$10)*(1+'Intérêts Composés'!$C$12/100)^(1/12),D429)</f>
        <v>360431.71254144015</v>
      </c>
    </row>
    <row r="431" spans="1:4" x14ac:dyDescent="0.25">
      <c r="A431" s="1" t="s">
        <v>16</v>
      </c>
      <c r="B431" s="2">
        <v>429</v>
      </c>
      <c r="C431" s="32">
        <f>IF('Intérêts Composés'!$C$14*12+1&gt;Calculs!B431,'Intérêts Composés'!$C$10*Calculs!B431+'Intérêts Composés'!$C$8,C430)</f>
        <v>109000</v>
      </c>
      <c r="D431" s="32">
        <f>IF('Intérêts Composés'!$C$14*12+1&gt;Calculs!B431,(D430+'Intérêts Composés'!$C$10)*(1+'Intérêts Composés'!$C$12/100)^(1/12),D430)</f>
        <v>360431.71254144015</v>
      </c>
    </row>
    <row r="432" spans="1:4" x14ac:dyDescent="0.25">
      <c r="A432" s="1" t="s">
        <v>16</v>
      </c>
      <c r="B432" s="2">
        <v>430</v>
      </c>
      <c r="C432" s="32">
        <f>IF('Intérêts Composés'!$C$14*12+1&gt;Calculs!B432,'Intérêts Composés'!$C$10*Calculs!B432+'Intérêts Composés'!$C$8,C431)</f>
        <v>109000</v>
      </c>
      <c r="D432" s="32">
        <f>IF('Intérêts Composés'!$C$14*12+1&gt;Calculs!B432,(D431+'Intérêts Composés'!$C$10)*(1+'Intérêts Composés'!$C$12/100)^(1/12),D431)</f>
        <v>360431.71254144015</v>
      </c>
    </row>
    <row r="433" spans="1:4" x14ac:dyDescent="0.25">
      <c r="A433" s="1" t="s">
        <v>16</v>
      </c>
      <c r="B433" s="2">
        <v>431</v>
      </c>
      <c r="C433" s="32">
        <f>IF('Intérêts Composés'!$C$14*12+1&gt;Calculs!B433,'Intérêts Composés'!$C$10*Calculs!B433+'Intérêts Composés'!$C$8,C432)</f>
        <v>109000</v>
      </c>
      <c r="D433" s="32">
        <f>IF('Intérêts Composés'!$C$14*12+1&gt;Calculs!B433,(D432+'Intérêts Composés'!$C$10)*(1+'Intérêts Composés'!$C$12/100)^(1/12),D432)</f>
        <v>360431.71254144015</v>
      </c>
    </row>
    <row r="434" spans="1:4" x14ac:dyDescent="0.25">
      <c r="A434" s="1" t="s">
        <v>16</v>
      </c>
      <c r="B434" s="2">
        <v>432</v>
      </c>
      <c r="C434" s="32">
        <f>IF('Intérêts Composés'!$C$14*12+1&gt;Calculs!B434,'Intérêts Composés'!$C$10*Calculs!B434+'Intérêts Composés'!$C$8,C433)</f>
        <v>109000</v>
      </c>
      <c r="D434" s="32">
        <f>IF('Intérêts Composés'!$C$14*12+1&gt;Calculs!B434,(D433+'Intérêts Composés'!$C$10)*(1+'Intérêts Composés'!$C$12/100)^(1/12),D433)</f>
        <v>360431.71254144015</v>
      </c>
    </row>
    <row r="435" spans="1:4" x14ac:dyDescent="0.25">
      <c r="A435" s="1" t="s">
        <v>16</v>
      </c>
      <c r="B435" s="2">
        <v>433</v>
      </c>
      <c r="C435" s="32">
        <f>IF('Intérêts Composés'!$C$14*12+1&gt;Calculs!B435,'Intérêts Composés'!$C$10*Calculs!B435+'Intérêts Composés'!$C$8,C434)</f>
        <v>109000</v>
      </c>
      <c r="D435" s="32">
        <f>IF('Intérêts Composés'!$C$14*12+1&gt;Calculs!B435,(D434+'Intérêts Composés'!$C$10)*(1+'Intérêts Composés'!$C$12/100)^(1/12),D434)</f>
        <v>360431.71254144015</v>
      </c>
    </row>
    <row r="436" spans="1:4" x14ac:dyDescent="0.25">
      <c r="A436" s="1" t="s">
        <v>16</v>
      </c>
      <c r="B436" s="2">
        <v>434</v>
      </c>
      <c r="C436" s="32">
        <f>IF('Intérêts Composés'!$C$14*12+1&gt;Calculs!B436,'Intérêts Composés'!$C$10*Calculs!B436+'Intérêts Composés'!$C$8,C435)</f>
        <v>109000</v>
      </c>
      <c r="D436" s="32">
        <f>IF('Intérêts Composés'!$C$14*12+1&gt;Calculs!B436,(D435+'Intérêts Composés'!$C$10)*(1+'Intérêts Composés'!$C$12/100)^(1/12),D435)</f>
        <v>360431.71254144015</v>
      </c>
    </row>
    <row r="437" spans="1:4" x14ac:dyDescent="0.25">
      <c r="A437" s="1" t="s">
        <v>16</v>
      </c>
      <c r="B437" s="2">
        <v>435</v>
      </c>
      <c r="C437" s="32">
        <f>IF('Intérêts Composés'!$C$14*12+1&gt;Calculs!B437,'Intérêts Composés'!$C$10*Calculs!B437+'Intérêts Composés'!$C$8,C436)</f>
        <v>109000</v>
      </c>
      <c r="D437" s="32">
        <f>IF('Intérêts Composés'!$C$14*12+1&gt;Calculs!B437,(D436+'Intérêts Composés'!$C$10)*(1+'Intérêts Composés'!$C$12/100)^(1/12),D436)</f>
        <v>360431.71254144015</v>
      </c>
    </row>
    <row r="438" spans="1:4" x14ac:dyDescent="0.25">
      <c r="A438" s="1" t="s">
        <v>16</v>
      </c>
      <c r="B438" s="2">
        <v>436</v>
      </c>
      <c r="C438" s="32">
        <f>IF('Intérêts Composés'!$C$14*12+1&gt;Calculs!B438,'Intérêts Composés'!$C$10*Calculs!B438+'Intérêts Composés'!$C$8,C437)</f>
        <v>109000</v>
      </c>
      <c r="D438" s="32">
        <f>IF('Intérêts Composés'!$C$14*12+1&gt;Calculs!B438,(D437+'Intérêts Composés'!$C$10)*(1+'Intérêts Composés'!$C$12/100)^(1/12),D437)</f>
        <v>360431.71254144015</v>
      </c>
    </row>
    <row r="439" spans="1:4" x14ac:dyDescent="0.25">
      <c r="A439" s="1" t="s">
        <v>16</v>
      </c>
      <c r="B439" s="2">
        <v>437</v>
      </c>
      <c r="C439" s="32">
        <f>IF('Intérêts Composés'!$C$14*12+1&gt;Calculs!B439,'Intérêts Composés'!$C$10*Calculs!B439+'Intérêts Composés'!$C$8,C438)</f>
        <v>109000</v>
      </c>
      <c r="D439" s="32">
        <f>IF('Intérêts Composés'!$C$14*12+1&gt;Calculs!B439,(D438+'Intérêts Composés'!$C$10)*(1+'Intérêts Composés'!$C$12/100)^(1/12),D438)</f>
        <v>360431.71254144015</v>
      </c>
    </row>
    <row r="440" spans="1:4" x14ac:dyDescent="0.25">
      <c r="A440" s="1" t="s">
        <v>16</v>
      </c>
      <c r="B440" s="2">
        <v>438</v>
      </c>
      <c r="C440" s="32">
        <f>IF('Intérêts Composés'!$C$14*12+1&gt;Calculs!B440,'Intérêts Composés'!$C$10*Calculs!B440+'Intérêts Composés'!$C$8,C439)</f>
        <v>109000</v>
      </c>
      <c r="D440" s="32">
        <f>IF('Intérêts Composés'!$C$14*12+1&gt;Calculs!B440,(D439+'Intérêts Composés'!$C$10)*(1+'Intérêts Composés'!$C$12/100)^(1/12),D439)</f>
        <v>360431.71254144015</v>
      </c>
    </row>
    <row r="441" spans="1:4" x14ac:dyDescent="0.25">
      <c r="A441" s="1" t="s">
        <v>16</v>
      </c>
      <c r="B441" s="2">
        <v>439</v>
      </c>
      <c r="C441" s="32">
        <f>IF('Intérêts Composés'!$C$14*12+1&gt;Calculs!B441,'Intérêts Composés'!$C$10*Calculs!B441+'Intérêts Composés'!$C$8,C440)</f>
        <v>109000</v>
      </c>
      <c r="D441" s="32">
        <f>IF('Intérêts Composés'!$C$14*12+1&gt;Calculs!B441,(D440+'Intérêts Composés'!$C$10)*(1+'Intérêts Composés'!$C$12/100)^(1/12),D440)</f>
        <v>360431.71254144015</v>
      </c>
    </row>
    <row r="442" spans="1:4" x14ac:dyDescent="0.25">
      <c r="A442" s="1" t="s">
        <v>16</v>
      </c>
      <c r="B442" s="2">
        <v>440</v>
      </c>
      <c r="C442" s="32">
        <f>IF('Intérêts Composés'!$C$14*12+1&gt;Calculs!B442,'Intérêts Composés'!$C$10*Calculs!B442+'Intérêts Composés'!$C$8,C441)</f>
        <v>109000</v>
      </c>
      <c r="D442" s="32">
        <f>IF('Intérêts Composés'!$C$14*12+1&gt;Calculs!B442,(D441+'Intérêts Composés'!$C$10)*(1+'Intérêts Composés'!$C$12/100)^(1/12),D441)</f>
        <v>360431.71254144015</v>
      </c>
    </row>
    <row r="443" spans="1:4" x14ac:dyDescent="0.25">
      <c r="A443" s="1" t="s">
        <v>16</v>
      </c>
      <c r="B443" s="2">
        <v>441</v>
      </c>
      <c r="C443" s="32">
        <f>IF('Intérêts Composés'!$C$14*12+1&gt;Calculs!B443,'Intérêts Composés'!$C$10*Calculs!B443+'Intérêts Composés'!$C$8,C442)</f>
        <v>109000</v>
      </c>
      <c r="D443" s="32">
        <f>IF('Intérêts Composés'!$C$14*12+1&gt;Calculs!B443,(D442+'Intérêts Composés'!$C$10)*(1+'Intérêts Composés'!$C$12/100)^(1/12),D442)</f>
        <v>360431.71254144015</v>
      </c>
    </row>
    <row r="444" spans="1:4" x14ac:dyDescent="0.25">
      <c r="A444" s="1" t="s">
        <v>16</v>
      </c>
      <c r="B444" s="2">
        <v>442</v>
      </c>
      <c r="C444" s="32">
        <f>IF('Intérêts Composés'!$C$14*12+1&gt;Calculs!B444,'Intérêts Composés'!$C$10*Calculs!B444+'Intérêts Composés'!$C$8,C443)</f>
        <v>109000</v>
      </c>
      <c r="D444" s="32">
        <f>IF('Intérêts Composés'!$C$14*12+1&gt;Calculs!B444,(D443+'Intérêts Composés'!$C$10)*(1+'Intérêts Composés'!$C$12/100)^(1/12),D443)</f>
        <v>360431.71254144015</v>
      </c>
    </row>
    <row r="445" spans="1:4" x14ac:dyDescent="0.25">
      <c r="A445" s="1" t="s">
        <v>16</v>
      </c>
      <c r="B445" s="2">
        <v>443</v>
      </c>
      <c r="C445" s="32">
        <f>IF('Intérêts Composés'!$C$14*12+1&gt;Calculs!B445,'Intérêts Composés'!$C$10*Calculs!B445+'Intérêts Composés'!$C$8,C444)</f>
        <v>109000</v>
      </c>
      <c r="D445" s="32">
        <f>IF('Intérêts Composés'!$C$14*12+1&gt;Calculs!B445,(D444+'Intérêts Composés'!$C$10)*(1+'Intérêts Composés'!$C$12/100)^(1/12),D444)</f>
        <v>360431.71254144015</v>
      </c>
    </row>
    <row r="446" spans="1:4" x14ac:dyDescent="0.25">
      <c r="A446" s="1" t="s">
        <v>16</v>
      </c>
      <c r="B446" s="2">
        <v>444</v>
      </c>
      <c r="C446" s="32">
        <f>IF('Intérêts Composés'!$C$14*12+1&gt;Calculs!B446,'Intérêts Composés'!$C$10*Calculs!B446+'Intérêts Composés'!$C$8,C445)</f>
        <v>109000</v>
      </c>
      <c r="D446" s="32">
        <f>IF('Intérêts Composés'!$C$14*12+1&gt;Calculs!B446,(D445+'Intérêts Composés'!$C$10)*(1+'Intérêts Composés'!$C$12/100)^(1/12),D445)</f>
        <v>360431.71254144015</v>
      </c>
    </row>
    <row r="447" spans="1:4" x14ac:dyDescent="0.25">
      <c r="A447" s="1" t="s">
        <v>16</v>
      </c>
      <c r="B447" s="2">
        <v>445</v>
      </c>
      <c r="C447" s="32">
        <f>IF('Intérêts Composés'!$C$14*12+1&gt;Calculs!B447,'Intérêts Composés'!$C$10*Calculs!B447+'Intérêts Composés'!$C$8,C446)</f>
        <v>109000</v>
      </c>
      <c r="D447" s="32">
        <f>IF('Intérêts Composés'!$C$14*12+1&gt;Calculs!B447,(D446+'Intérêts Composés'!$C$10)*(1+'Intérêts Composés'!$C$12/100)^(1/12),D446)</f>
        <v>360431.71254144015</v>
      </c>
    </row>
    <row r="448" spans="1:4" x14ac:dyDescent="0.25">
      <c r="A448" s="1" t="s">
        <v>16</v>
      </c>
      <c r="B448" s="2">
        <v>446</v>
      </c>
      <c r="C448" s="32">
        <f>IF('Intérêts Composés'!$C$14*12+1&gt;Calculs!B448,'Intérêts Composés'!$C$10*Calculs!B448+'Intérêts Composés'!$C$8,C447)</f>
        <v>109000</v>
      </c>
      <c r="D448" s="32">
        <f>IF('Intérêts Composés'!$C$14*12+1&gt;Calculs!B448,(D447+'Intérêts Composés'!$C$10)*(1+'Intérêts Composés'!$C$12/100)^(1/12),D447)</f>
        <v>360431.71254144015</v>
      </c>
    </row>
    <row r="449" spans="1:4" x14ac:dyDescent="0.25">
      <c r="A449" s="1" t="s">
        <v>16</v>
      </c>
      <c r="B449" s="2">
        <v>447</v>
      </c>
      <c r="C449" s="32">
        <f>IF('Intérêts Composés'!$C$14*12+1&gt;Calculs!B449,'Intérêts Composés'!$C$10*Calculs!B449+'Intérêts Composés'!$C$8,C448)</f>
        <v>109000</v>
      </c>
      <c r="D449" s="32">
        <f>IF('Intérêts Composés'!$C$14*12+1&gt;Calculs!B449,(D448+'Intérêts Composés'!$C$10)*(1+'Intérêts Composés'!$C$12/100)^(1/12),D448)</f>
        <v>360431.71254144015</v>
      </c>
    </row>
    <row r="450" spans="1:4" x14ac:dyDescent="0.25">
      <c r="A450" s="1" t="s">
        <v>16</v>
      </c>
      <c r="B450" s="2">
        <v>448</v>
      </c>
      <c r="C450" s="32">
        <f>IF('Intérêts Composés'!$C$14*12+1&gt;Calculs!B450,'Intérêts Composés'!$C$10*Calculs!B450+'Intérêts Composés'!$C$8,C449)</f>
        <v>109000</v>
      </c>
      <c r="D450" s="32">
        <f>IF('Intérêts Composés'!$C$14*12+1&gt;Calculs!B450,(D449+'Intérêts Composés'!$C$10)*(1+'Intérêts Composés'!$C$12/100)^(1/12),D449)</f>
        <v>360431.71254144015</v>
      </c>
    </row>
    <row r="451" spans="1:4" x14ac:dyDescent="0.25">
      <c r="A451" s="1" t="s">
        <v>16</v>
      </c>
      <c r="B451" s="2">
        <v>449</v>
      </c>
      <c r="C451" s="32">
        <f>IF('Intérêts Composés'!$C$14*12+1&gt;Calculs!B451,'Intérêts Composés'!$C$10*Calculs!B451+'Intérêts Composés'!$C$8,C450)</f>
        <v>109000</v>
      </c>
      <c r="D451" s="32">
        <f>IF('Intérêts Composés'!$C$14*12+1&gt;Calculs!B451,(D450+'Intérêts Composés'!$C$10)*(1+'Intérêts Composés'!$C$12/100)^(1/12),D450)</f>
        <v>360431.71254144015</v>
      </c>
    </row>
    <row r="452" spans="1:4" x14ac:dyDescent="0.25">
      <c r="A452" s="1" t="s">
        <v>16</v>
      </c>
      <c r="B452" s="2">
        <v>450</v>
      </c>
      <c r="C452" s="32">
        <f>IF('Intérêts Composés'!$C$14*12+1&gt;Calculs!B452,'Intérêts Composés'!$C$10*Calculs!B452+'Intérêts Composés'!$C$8,C451)</f>
        <v>109000</v>
      </c>
      <c r="D452" s="32">
        <f>IF('Intérêts Composés'!$C$14*12+1&gt;Calculs!B452,(D451+'Intérêts Composés'!$C$10)*(1+'Intérêts Composés'!$C$12/100)^(1/12),D451)</f>
        <v>360431.71254144015</v>
      </c>
    </row>
    <row r="453" spans="1:4" x14ac:dyDescent="0.25">
      <c r="A453" s="1" t="s">
        <v>16</v>
      </c>
      <c r="B453" s="2">
        <v>451</v>
      </c>
      <c r="C453" s="32">
        <f>IF('Intérêts Composés'!$C$14*12+1&gt;Calculs!B453,'Intérêts Composés'!$C$10*Calculs!B453+'Intérêts Composés'!$C$8,C452)</f>
        <v>109000</v>
      </c>
      <c r="D453" s="32">
        <f>IF('Intérêts Composés'!$C$14*12+1&gt;Calculs!B453,(D452+'Intérêts Composés'!$C$10)*(1+'Intérêts Composés'!$C$12/100)^(1/12),D452)</f>
        <v>360431.71254144015</v>
      </c>
    </row>
    <row r="454" spans="1:4" x14ac:dyDescent="0.25">
      <c r="A454" s="1" t="s">
        <v>16</v>
      </c>
      <c r="B454" s="2">
        <v>452</v>
      </c>
      <c r="C454" s="32">
        <f>IF('Intérêts Composés'!$C$14*12+1&gt;Calculs!B454,'Intérêts Composés'!$C$10*Calculs!B454+'Intérêts Composés'!$C$8,C453)</f>
        <v>109000</v>
      </c>
      <c r="D454" s="32">
        <f>IF('Intérêts Composés'!$C$14*12+1&gt;Calculs!B454,(D453+'Intérêts Composés'!$C$10)*(1+'Intérêts Composés'!$C$12/100)^(1/12),D453)</f>
        <v>360431.71254144015</v>
      </c>
    </row>
    <row r="455" spans="1:4" x14ac:dyDescent="0.25">
      <c r="A455" s="1" t="s">
        <v>16</v>
      </c>
      <c r="B455" s="2">
        <v>453</v>
      </c>
      <c r="C455" s="32">
        <f>IF('Intérêts Composés'!$C$14*12+1&gt;Calculs!B455,'Intérêts Composés'!$C$10*Calculs!B455+'Intérêts Composés'!$C$8,C454)</f>
        <v>109000</v>
      </c>
      <c r="D455" s="32">
        <f>IF('Intérêts Composés'!$C$14*12+1&gt;Calculs!B455,(D454+'Intérêts Composés'!$C$10)*(1+'Intérêts Composés'!$C$12/100)^(1/12),D454)</f>
        <v>360431.71254144015</v>
      </c>
    </row>
    <row r="456" spans="1:4" x14ac:dyDescent="0.25">
      <c r="A456" s="1" t="s">
        <v>16</v>
      </c>
      <c r="B456" s="2">
        <v>454</v>
      </c>
      <c r="C456" s="32">
        <f>IF('Intérêts Composés'!$C$14*12+1&gt;Calculs!B456,'Intérêts Composés'!$C$10*Calculs!B456+'Intérêts Composés'!$C$8,C455)</f>
        <v>109000</v>
      </c>
      <c r="D456" s="32">
        <f>IF('Intérêts Composés'!$C$14*12+1&gt;Calculs!B456,(D455+'Intérêts Composés'!$C$10)*(1+'Intérêts Composés'!$C$12/100)^(1/12),D455)</f>
        <v>360431.71254144015</v>
      </c>
    </row>
    <row r="457" spans="1:4" x14ac:dyDescent="0.25">
      <c r="A457" s="1" t="s">
        <v>16</v>
      </c>
      <c r="B457" s="2">
        <v>455</v>
      </c>
      <c r="C457" s="32">
        <f>IF('Intérêts Composés'!$C$14*12+1&gt;Calculs!B457,'Intérêts Composés'!$C$10*Calculs!B457+'Intérêts Composés'!$C$8,C456)</f>
        <v>109000</v>
      </c>
      <c r="D457" s="32">
        <f>IF('Intérêts Composés'!$C$14*12+1&gt;Calculs!B457,(D456+'Intérêts Composés'!$C$10)*(1+'Intérêts Composés'!$C$12/100)^(1/12),D456)</f>
        <v>360431.71254144015</v>
      </c>
    </row>
    <row r="458" spans="1:4" x14ac:dyDescent="0.25">
      <c r="A458" s="1" t="s">
        <v>16</v>
      </c>
      <c r="B458" s="2">
        <v>456</v>
      </c>
      <c r="C458" s="32">
        <f>IF('Intérêts Composés'!$C$14*12+1&gt;Calculs!B458,'Intérêts Composés'!$C$10*Calculs!B458+'Intérêts Composés'!$C$8,C457)</f>
        <v>109000</v>
      </c>
      <c r="D458" s="32">
        <f>IF('Intérêts Composés'!$C$14*12+1&gt;Calculs!B458,(D457+'Intérêts Composés'!$C$10)*(1+'Intérêts Composés'!$C$12/100)^(1/12),D457)</f>
        <v>360431.71254144015</v>
      </c>
    </row>
    <row r="459" spans="1:4" x14ac:dyDescent="0.25">
      <c r="A459" s="1" t="s">
        <v>16</v>
      </c>
      <c r="B459" s="2">
        <v>457</v>
      </c>
      <c r="C459" s="32">
        <f>IF('Intérêts Composés'!$C$14*12+1&gt;Calculs!B459,'Intérêts Composés'!$C$10*Calculs!B459+'Intérêts Composés'!$C$8,C458)</f>
        <v>109000</v>
      </c>
      <c r="D459" s="32">
        <f>IF('Intérêts Composés'!$C$14*12+1&gt;Calculs!B459,(D458+'Intérêts Composés'!$C$10)*(1+'Intérêts Composés'!$C$12/100)^(1/12),D458)</f>
        <v>360431.71254144015</v>
      </c>
    </row>
    <row r="460" spans="1:4" x14ac:dyDescent="0.25">
      <c r="A460" s="1" t="s">
        <v>16</v>
      </c>
      <c r="B460" s="2">
        <v>458</v>
      </c>
      <c r="C460" s="32">
        <f>IF('Intérêts Composés'!$C$14*12+1&gt;Calculs!B460,'Intérêts Composés'!$C$10*Calculs!B460+'Intérêts Composés'!$C$8,C459)</f>
        <v>109000</v>
      </c>
      <c r="D460" s="32">
        <f>IF('Intérêts Composés'!$C$14*12+1&gt;Calculs!B460,(D459+'Intérêts Composés'!$C$10)*(1+'Intérêts Composés'!$C$12/100)^(1/12),D459)</f>
        <v>360431.71254144015</v>
      </c>
    </row>
    <row r="461" spans="1:4" x14ac:dyDescent="0.25">
      <c r="A461" s="1" t="s">
        <v>16</v>
      </c>
      <c r="B461" s="2">
        <v>459</v>
      </c>
      <c r="C461" s="32">
        <f>IF('Intérêts Composés'!$C$14*12+1&gt;Calculs!B461,'Intérêts Composés'!$C$10*Calculs!B461+'Intérêts Composés'!$C$8,C460)</f>
        <v>109000</v>
      </c>
      <c r="D461" s="32">
        <f>IF('Intérêts Composés'!$C$14*12+1&gt;Calculs!B461,(D460+'Intérêts Composés'!$C$10)*(1+'Intérêts Composés'!$C$12/100)^(1/12),D460)</f>
        <v>360431.71254144015</v>
      </c>
    </row>
    <row r="462" spans="1:4" x14ac:dyDescent="0.25">
      <c r="A462" s="1" t="s">
        <v>16</v>
      </c>
      <c r="B462" s="2">
        <v>460</v>
      </c>
      <c r="C462" s="32">
        <f>IF('Intérêts Composés'!$C$14*12+1&gt;Calculs!B462,'Intérêts Composés'!$C$10*Calculs!B462+'Intérêts Composés'!$C$8,C461)</f>
        <v>109000</v>
      </c>
      <c r="D462" s="32">
        <f>IF('Intérêts Composés'!$C$14*12+1&gt;Calculs!B462,(D461+'Intérêts Composés'!$C$10)*(1+'Intérêts Composés'!$C$12/100)^(1/12),D461)</f>
        <v>360431.71254144015</v>
      </c>
    </row>
    <row r="463" spans="1:4" x14ac:dyDescent="0.25">
      <c r="A463" s="1" t="s">
        <v>16</v>
      </c>
      <c r="B463" s="2">
        <v>461</v>
      </c>
      <c r="C463" s="32">
        <f>IF('Intérêts Composés'!$C$14*12+1&gt;Calculs!B463,'Intérêts Composés'!$C$10*Calculs!B463+'Intérêts Composés'!$C$8,C462)</f>
        <v>109000</v>
      </c>
      <c r="D463" s="32">
        <f>IF('Intérêts Composés'!$C$14*12+1&gt;Calculs!B463,(D462+'Intérêts Composés'!$C$10)*(1+'Intérêts Composés'!$C$12/100)^(1/12),D462)</f>
        <v>360431.71254144015</v>
      </c>
    </row>
    <row r="464" spans="1:4" x14ac:dyDescent="0.25">
      <c r="A464" s="1" t="s">
        <v>16</v>
      </c>
      <c r="B464" s="2">
        <v>462</v>
      </c>
      <c r="C464" s="32">
        <f>IF('Intérêts Composés'!$C$14*12+1&gt;Calculs!B464,'Intérêts Composés'!$C$10*Calculs!B464+'Intérêts Composés'!$C$8,C463)</f>
        <v>109000</v>
      </c>
      <c r="D464" s="32">
        <f>IF('Intérêts Composés'!$C$14*12+1&gt;Calculs!B464,(D463+'Intérêts Composés'!$C$10)*(1+'Intérêts Composés'!$C$12/100)^(1/12),D463)</f>
        <v>360431.71254144015</v>
      </c>
    </row>
    <row r="465" spans="1:4" x14ac:dyDescent="0.25">
      <c r="A465" s="1" t="s">
        <v>16</v>
      </c>
      <c r="B465" s="2">
        <v>463</v>
      </c>
      <c r="C465" s="32">
        <f>IF('Intérêts Composés'!$C$14*12+1&gt;Calculs!B465,'Intérêts Composés'!$C$10*Calculs!B465+'Intérêts Composés'!$C$8,C464)</f>
        <v>109000</v>
      </c>
      <c r="D465" s="32">
        <f>IF('Intérêts Composés'!$C$14*12+1&gt;Calculs!B465,(D464+'Intérêts Composés'!$C$10)*(1+'Intérêts Composés'!$C$12/100)^(1/12),D464)</f>
        <v>360431.71254144015</v>
      </c>
    </row>
    <row r="466" spans="1:4" x14ac:dyDescent="0.25">
      <c r="A466" s="1" t="s">
        <v>16</v>
      </c>
      <c r="B466" s="2">
        <v>464</v>
      </c>
      <c r="C466" s="32">
        <f>IF('Intérêts Composés'!$C$14*12+1&gt;Calculs!B466,'Intérêts Composés'!$C$10*Calculs!B466+'Intérêts Composés'!$C$8,C465)</f>
        <v>109000</v>
      </c>
      <c r="D466" s="32">
        <f>IF('Intérêts Composés'!$C$14*12+1&gt;Calculs!B466,(D465+'Intérêts Composés'!$C$10)*(1+'Intérêts Composés'!$C$12/100)^(1/12),D465)</f>
        <v>360431.71254144015</v>
      </c>
    </row>
    <row r="467" spans="1:4" x14ac:dyDescent="0.25">
      <c r="A467" s="1" t="s">
        <v>16</v>
      </c>
      <c r="B467" s="2">
        <v>465</v>
      </c>
      <c r="C467" s="32">
        <f>IF('Intérêts Composés'!$C$14*12+1&gt;Calculs!B467,'Intérêts Composés'!$C$10*Calculs!B467+'Intérêts Composés'!$C$8,C466)</f>
        <v>109000</v>
      </c>
      <c r="D467" s="32">
        <f>IF('Intérêts Composés'!$C$14*12+1&gt;Calculs!B467,(D466+'Intérêts Composés'!$C$10)*(1+'Intérêts Composés'!$C$12/100)^(1/12),D466)</f>
        <v>360431.71254144015</v>
      </c>
    </row>
    <row r="468" spans="1:4" x14ac:dyDescent="0.25">
      <c r="A468" s="1" t="s">
        <v>16</v>
      </c>
      <c r="B468" s="2">
        <v>466</v>
      </c>
      <c r="C468" s="32">
        <f>IF('Intérêts Composés'!$C$14*12+1&gt;Calculs!B468,'Intérêts Composés'!$C$10*Calculs!B468+'Intérêts Composés'!$C$8,C467)</f>
        <v>109000</v>
      </c>
      <c r="D468" s="32">
        <f>IF('Intérêts Composés'!$C$14*12+1&gt;Calculs!B468,(D467+'Intérêts Composés'!$C$10)*(1+'Intérêts Composés'!$C$12/100)^(1/12),D467)</f>
        <v>360431.71254144015</v>
      </c>
    </row>
    <row r="469" spans="1:4" x14ac:dyDescent="0.25">
      <c r="A469" s="1" t="s">
        <v>16</v>
      </c>
      <c r="B469" s="2">
        <v>467</v>
      </c>
      <c r="C469" s="32">
        <f>IF('Intérêts Composés'!$C$14*12+1&gt;Calculs!B469,'Intérêts Composés'!$C$10*Calculs!B469+'Intérêts Composés'!$C$8,C468)</f>
        <v>109000</v>
      </c>
      <c r="D469" s="32">
        <f>IF('Intérêts Composés'!$C$14*12+1&gt;Calculs!B469,(D468+'Intérêts Composés'!$C$10)*(1+'Intérêts Composés'!$C$12/100)^(1/12),D468)</f>
        <v>360431.71254144015</v>
      </c>
    </row>
    <row r="470" spans="1:4" x14ac:dyDescent="0.25">
      <c r="A470" s="1" t="s">
        <v>16</v>
      </c>
      <c r="B470" s="2">
        <v>468</v>
      </c>
      <c r="C470" s="32">
        <f>IF('Intérêts Composés'!$C$14*12+1&gt;Calculs!B470,'Intérêts Composés'!$C$10*Calculs!B470+'Intérêts Composés'!$C$8,C469)</f>
        <v>109000</v>
      </c>
      <c r="D470" s="32">
        <f>IF('Intérêts Composés'!$C$14*12+1&gt;Calculs!B470,(D469+'Intérêts Composés'!$C$10)*(1+'Intérêts Composés'!$C$12/100)^(1/12),D469)</f>
        <v>360431.71254144015</v>
      </c>
    </row>
    <row r="471" spans="1:4" x14ac:dyDescent="0.25">
      <c r="A471" s="1" t="s">
        <v>16</v>
      </c>
      <c r="B471" s="2">
        <v>469</v>
      </c>
      <c r="C471" s="32">
        <f>IF('Intérêts Composés'!$C$14*12+1&gt;Calculs!B471,'Intérêts Composés'!$C$10*Calculs!B471+'Intérêts Composés'!$C$8,C470)</f>
        <v>109000</v>
      </c>
      <c r="D471" s="32">
        <f>IF('Intérêts Composés'!$C$14*12+1&gt;Calculs!B471,(D470+'Intérêts Composés'!$C$10)*(1+'Intérêts Composés'!$C$12/100)^(1/12),D470)</f>
        <v>360431.71254144015</v>
      </c>
    </row>
    <row r="472" spans="1:4" x14ac:dyDescent="0.25">
      <c r="A472" s="1" t="s">
        <v>16</v>
      </c>
      <c r="B472" s="2">
        <v>470</v>
      </c>
      <c r="C472" s="32">
        <f>IF('Intérêts Composés'!$C$14*12+1&gt;Calculs!B472,'Intérêts Composés'!$C$10*Calculs!B472+'Intérêts Composés'!$C$8,C471)</f>
        <v>109000</v>
      </c>
      <c r="D472" s="32">
        <f>IF('Intérêts Composés'!$C$14*12+1&gt;Calculs!B472,(D471+'Intérêts Composés'!$C$10)*(1+'Intérêts Composés'!$C$12/100)^(1/12),D471)</f>
        <v>360431.71254144015</v>
      </c>
    </row>
    <row r="473" spans="1:4" x14ac:dyDescent="0.25">
      <c r="A473" s="1" t="s">
        <v>16</v>
      </c>
      <c r="B473" s="2">
        <v>471</v>
      </c>
      <c r="C473" s="32">
        <f>IF('Intérêts Composés'!$C$14*12+1&gt;Calculs!B473,'Intérêts Composés'!$C$10*Calculs!B473+'Intérêts Composés'!$C$8,C472)</f>
        <v>109000</v>
      </c>
      <c r="D473" s="32">
        <f>IF('Intérêts Composés'!$C$14*12+1&gt;Calculs!B473,(D472+'Intérêts Composés'!$C$10)*(1+'Intérêts Composés'!$C$12/100)^(1/12),D472)</f>
        <v>360431.71254144015</v>
      </c>
    </row>
    <row r="474" spans="1:4" x14ac:dyDescent="0.25">
      <c r="A474" s="1" t="s">
        <v>16</v>
      </c>
      <c r="B474" s="2">
        <v>472</v>
      </c>
      <c r="C474" s="32">
        <f>IF('Intérêts Composés'!$C$14*12+1&gt;Calculs!B474,'Intérêts Composés'!$C$10*Calculs!B474+'Intérêts Composés'!$C$8,C473)</f>
        <v>109000</v>
      </c>
      <c r="D474" s="32">
        <f>IF('Intérêts Composés'!$C$14*12+1&gt;Calculs!B474,(D473+'Intérêts Composés'!$C$10)*(1+'Intérêts Composés'!$C$12/100)^(1/12),D473)</f>
        <v>360431.71254144015</v>
      </c>
    </row>
    <row r="475" spans="1:4" x14ac:dyDescent="0.25">
      <c r="A475" s="1" t="s">
        <v>16</v>
      </c>
      <c r="B475" s="2">
        <v>473</v>
      </c>
      <c r="C475" s="32">
        <f>IF('Intérêts Composés'!$C$14*12+1&gt;Calculs!B475,'Intérêts Composés'!$C$10*Calculs!B475+'Intérêts Composés'!$C$8,C474)</f>
        <v>109000</v>
      </c>
      <c r="D475" s="32">
        <f>IF('Intérêts Composés'!$C$14*12+1&gt;Calculs!B475,(D474+'Intérêts Composés'!$C$10)*(1+'Intérêts Composés'!$C$12/100)^(1/12),D474)</f>
        <v>360431.71254144015</v>
      </c>
    </row>
    <row r="476" spans="1:4" x14ac:dyDescent="0.25">
      <c r="A476" s="1" t="s">
        <v>16</v>
      </c>
      <c r="B476" s="2">
        <v>474</v>
      </c>
      <c r="C476" s="32">
        <f>IF('Intérêts Composés'!$C$14*12+1&gt;Calculs!B476,'Intérêts Composés'!$C$10*Calculs!B476+'Intérêts Composés'!$C$8,C475)</f>
        <v>109000</v>
      </c>
      <c r="D476" s="32">
        <f>IF('Intérêts Composés'!$C$14*12+1&gt;Calculs!B476,(D475+'Intérêts Composés'!$C$10)*(1+'Intérêts Composés'!$C$12/100)^(1/12),D475)</f>
        <v>360431.71254144015</v>
      </c>
    </row>
    <row r="477" spans="1:4" x14ac:dyDescent="0.25">
      <c r="A477" s="1" t="s">
        <v>16</v>
      </c>
      <c r="B477" s="2">
        <v>475</v>
      </c>
      <c r="C477" s="32">
        <f>IF('Intérêts Composés'!$C$14*12+1&gt;Calculs!B477,'Intérêts Composés'!$C$10*Calculs!B477+'Intérêts Composés'!$C$8,C476)</f>
        <v>109000</v>
      </c>
      <c r="D477" s="32">
        <f>IF('Intérêts Composés'!$C$14*12+1&gt;Calculs!B477,(D476+'Intérêts Composés'!$C$10)*(1+'Intérêts Composés'!$C$12/100)^(1/12),D476)</f>
        <v>360431.71254144015</v>
      </c>
    </row>
    <row r="478" spans="1:4" x14ac:dyDescent="0.25">
      <c r="A478" s="1" t="s">
        <v>16</v>
      </c>
      <c r="B478" s="2">
        <v>476</v>
      </c>
      <c r="C478" s="32">
        <f>IF('Intérêts Composés'!$C$14*12+1&gt;Calculs!B478,'Intérêts Composés'!$C$10*Calculs!B478+'Intérêts Composés'!$C$8,C477)</f>
        <v>109000</v>
      </c>
      <c r="D478" s="32">
        <f>IF('Intérêts Composés'!$C$14*12+1&gt;Calculs!B478,(D477+'Intérêts Composés'!$C$10)*(1+'Intérêts Composés'!$C$12/100)^(1/12),D477)</f>
        <v>360431.71254144015</v>
      </c>
    </row>
    <row r="479" spans="1:4" x14ac:dyDescent="0.25">
      <c r="A479" s="1" t="s">
        <v>16</v>
      </c>
      <c r="B479" s="2">
        <v>477</v>
      </c>
      <c r="C479" s="32">
        <f>IF('Intérêts Composés'!$C$14*12+1&gt;Calculs!B479,'Intérêts Composés'!$C$10*Calculs!B479+'Intérêts Composés'!$C$8,C478)</f>
        <v>109000</v>
      </c>
      <c r="D479" s="32">
        <f>IF('Intérêts Composés'!$C$14*12+1&gt;Calculs!B479,(D478+'Intérêts Composés'!$C$10)*(1+'Intérêts Composés'!$C$12/100)^(1/12),D478)</f>
        <v>360431.71254144015</v>
      </c>
    </row>
    <row r="480" spans="1:4" x14ac:dyDescent="0.25">
      <c r="A480" s="1" t="s">
        <v>16</v>
      </c>
      <c r="B480" s="2">
        <v>478</v>
      </c>
      <c r="C480" s="32">
        <f>IF('Intérêts Composés'!$C$14*12+1&gt;Calculs!B480,'Intérêts Composés'!$C$10*Calculs!B480+'Intérêts Composés'!$C$8,C479)</f>
        <v>109000</v>
      </c>
      <c r="D480" s="32">
        <f>IF('Intérêts Composés'!$C$14*12+1&gt;Calculs!B480,(D479+'Intérêts Composés'!$C$10)*(1+'Intérêts Composés'!$C$12/100)^(1/12),D479)</f>
        <v>360431.71254144015</v>
      </c>
    </row>
    <row r="481" spans="1:4" x14ac:dyDescent="0.25">
      <c r="A481" s="1" t="s">
        <v>16</v>
      </c>
      <c r="B481" s="2">
        <v>479</v>
      </c>
      <c r="C481" s="32">
        <f>IF('Intérêts Composés'!$C$14*12+1&gt;Calculs!B481,'Intérêts Composés'!$C$10*Calculs!B481+'Intérêts Composés'!$C$8,C480)</f>
        <v>109000</v>
      </c>
      <c r="D481" s="32">
        <f>IF('Intérêts Composés'!$C$14*12+1&gt;Calculs!B481,(D480+'Intérêts Composés'!$C$10)*(1+'Intérêts Composés'!$C$12/100)^(1/12),D480)</f>
        <v>360431.71254144015</v>
      </c>
    </row>
    <row r="482" spans="1:4" x14ac:dyDescent="0.25">
      <c r="A482" s="1" t="s">
        <v>16</v>
      </c>
      <c r="B482" s="2">
        <v>480</v>
      </c>
      <c r="C482" s="32">
        <f>IF('Intérêts Composés'!$C$14*12+1&gt;Calculs!B482,'Intérêts Composés'!$C$10*Calculs!B482+'Intérêts Composés'!$C$8,C481)</f>
        <v>109000</v>
      </c>
      <c r="D482" s="32">
        <f>IF('Intérêts Composés'!$C$14*12+1&gt;Calculs!B482,(D481+'Intérêts Composés'!$C$10)*(1+'Intérêts Composés'!$C$12/100)^(1/12),D481)</f>
        <v>360431.71254144015</v>
      </c>
    </row>
    <row r="483" spans="1:4" x14ac:dyDescent="0.25">
      <c r="A483" s="1" t="s">
        <v>16</v>
      </c>
      <c r="B483" s="2">
        <v>481</v>
      </c>
      <c r="C483" s="32">
        <f>IF('Intérêts Composés'!$C$14*12+1&gt;Calculs!B483,'Intérêts Composés'!$C$10*Calculs!B483+'Intérêts Composés'!$C$8,C482)</f>
        <v>109000</v>
      </c>
      <c r="D483" s="32">
        <f>IF('Intérêts Composés'!$C$14*12+1&gt;Calculs!B483,(D482+'Intérêts Composés'!$C$10)*(1+'Intérêts Composés'!$C$12/100)^(1/12),D482)</f>
        <v>360431.71254144015</v>
      </c>
    </row>
    <row r="484" spans="1:4" x14ac:dyDescent="0.25">
      <c r="A484" s="1" t="s">
        <v>16</v>
      </c>
      <c r="B484" s="2">
        <v>482</v>
      </c>
      <c r="C484" s="32">
        <f>IF('Intérêts Composés'!$C$14*12+1&gt;Calculs!B484,'Intérêts Composés'!$C$10*Calculs!B484+'Intérêts Composés'!$C$8,C483)</f>
        <v>109000</v>
      </c>
      <c r="D484" s="32">
        <f>IF('Intérêts Composés'!$C$14*12+1&gt;Calculs!B484,(D483+'Intérêts Composés'!$C$10)*(1+'Intérêts Composés'!$C$12/100)^(1/12),D483)</f>
        <v>360431.71254144015</v>
      </c>
    </row>
    <row r="485" spans="1:4" x14ac:dyDescent="0.25">
      <c r="A485" s="1" t="s">
        <v>16</v>
      </c>
      <c r="B485" s="2">
        <v>483</v>
      </c>
      <c r="C485" s="32">
        <f>IF('Intérêts Composés'!$C$14*12+1&gt;Calculs!B485,'Intérêts Composés'!$C$10*Calculs!B485+'Intérêts Composés'!$C$8,C484)</f>
        <v>109000</v>
      </c>
      <c r="D485" s="32">
        <f>IF('Intérêts Composés'!$C$14*12+1&gt;Calculs!B485,(D484+'Intérêts Composés'!$C$10)*(1+'Intérêts Composés'!$C$12/100)^(1/12),D484)</f>
        <v>360431.71254144015</v>
      </c>
    </row>
    <row r="486" spans="1:4" x14ac:dyDescent="0.25">
      <c r="A486" s="1" t="s">
        <v>16</v>
      </c>
      <c r="B486" s="2">
        <v>484</v>
      </c>
      <c r="C486" s="32">
        <f>IF('Intérêts Composés'!$C$14*12+1&gt;Calculs!B486,'Intérêts Composés'!$C$10*Calculs!B486+'Intérêts Composés'!$C$8,C485)</f>
        <v>109000</v>
      </c>
      <c r="D486" s="32">
        <f>IF('Intérêts Composés'!$C$14*12+1&gt;Calculs!B486,(D485+'Intérêts Composés'!$C$10)*(1+'Intérêts Composés'!$C$12/100)^(1/12),D485)</f>
        <v>360431.71254144015</v>
      </c>
    </row>
    <row r="487" spans="1:4" x14ac:dyDescent="0.25">
      <c r="A487" s="1" t="s">
        <v>16</v>
      </c>
      <c r="B487" s="2">
        <v>485</v>
      </c>
      <c r="C487" s="32">
        <f>IF('Intérêts Composés'!$C$14*12+1&gt;Calculs!B487,'Intérêts Composés'!$C$10*Calculs!B487+'Intérêts Composés'!$C$8,C486)</f>
        <v>109000</v>
      </c>
      <c r="D487" s="32">
        <f>IF('Intérêts Composés'!$C$14*12+1&gt;Calculs!B487,(D486+'Intérêts Composés'!$C$10)*(1+'Intérêts Composés'!$C$12/100)^(1/12),D486)</f>
        <v>360431.71254144015</v>
      </c>
    </row>
    <row r="488" spans="1:4" x14ac:dyDescent="0.25">
      <c r="A488" s="1" t="s">
        <v>16</v>
      </c>
      <c r="B488" s="2">
        <v>486</v>
      </c>
      <c r="C488" s="32">
        <f>IF('Intérêts Composés'!$C$14*12+1&gt;Calculs!B488,'Intérêts Composés'!$C$10*Calculs!B488+'Intérêts Composés'!$C$8,C487)</f>
        <v>109000</v>
      </c>
      <c r="D488" s="32">
        <f>IF('Intérêts Composés'!$C$14*12+1&gt;Calculs!B488,(D487+'Intérêts Composés'!$C$10)*(1+'Intérêts Composés'!$C$12/100)^(1/12),D487)</f>
        <v>360431.71254144015</v>
      </c>
    </row>
    <row r="489" spans="1:4" x14ac:dyDescent="0.25">
      <c r="A489" s="1" t="s">
        <v>16</v>
      </c>
      <c r="B489" s="2">
        <v>487</v>
      </c>
      <c r="C489" s="32">
        <f>IF('Intérêts Composés'!$C$14*12+1&gt;Calculs!B489,'Intérêts Composés'!$C$10*Calculs!B489+'Intérêts Composés'!$C$8,C488)</f>
        <v>109000</v>
      </c>
      <c r="D489" s="32">
        <f>IF('Intérêts Composés'!$C$14*12+1&gt;Calculs!B489,(D488+'Intérêts Composés'!$C$10)*(1+'Intérêts Composés'!$C$12/100)^(1/12),D488)</f>
        <v>360431.71254144015</v>
      </c>
    </row>
    <row r="490" spans="1:4" x14ac:dyDescent="0.25">
      <c r="A490" s="1" t="s">
        <v>16</v>
      </c>
      <c r="B490" s="2">
        <v>488</v>
      </c>
      <c r="C490" s="32">
        <f>IF('Intérêts Composés'!$C$14*12+1&gt;Calculs!B490,'Intérêts Composés'!$C$10*Calculs!B490+'Intérêts Composés'!$C$8,C489)</f>
        <v>109000</v>
      </c>
      <c r="D490" s="32">
        <f>IF('Intérêts Composés'!$C$14*12+1&gt;Calculs!B490,(D489+'Intérêts Composés'!$C$10)*(1+'Intérêts Composés'!$C$12/100)^(1/12),D489)</f>
        <v>360431.71254144015</v>
      </c>
    </row>
    <row r="491" spans="1:4" x14ac:dyDescent="0.25">
      <c r="A491" s="1" t="s">
        <v>16</v>
      </c>
      <c r="B491" s="2">
        <v>489</v>
      </c>
      <c r="C491" s="32">
        <f>IF('Intérêts Composés'!$C$14*12+1&gt;Calculs!B491,'Intérêts Composés'!$C$10*Calculs!B491+'Intérêts Composés'!$C$8,C490)</f>
        <v>109000</v>
      </c>
      <c r="D491" s="32">
        <f>IF('Intérêts Composés'!$C$14*12+1&gt;Calculs!B491,(D490+'Intérêts Composés'!$C$10)*(1+'Intérêts Composés'!$C$12/100)^(1/12),D490)</f>
        <v>360431.71254144015</v>
      </c>
    </row>
    <row r="492" spans="1:4" x14ac:dyDescent="0.25">
      <c r="A492" s="1" t="s">
        <v>16</v>
      </c>
      <c r="B492" s="2">
        <v>490</v>
      </c>
      <c r="C492" s="32">
        <f>IF('Intérêts Composés'!$C$14*12+1&gt;Calculs!B492,'Intérêts Composés'!$C$10*Calculs!B492+'Intérêts Composés'!$C$8,C491)</f>
        <v>109000</v>
      </c>
      <c r="D492" s="32">
        <f>IF('Intérêts Composés'!$C$14*12+1&gt;Calculs!B492,(D491+'Intérêts Composés'!$C$10)*(1+'Intérêts Composés'!$C$12/100)^(1/12),D491)</f>
        <v>360431.71254144015</v>
      </c>
    </row>
    <row r="493" spans="1:4" x14ac:dyDescent="0.25">
      <c r="A493" s="1" t="s">
        <v>16</v>
      </c>
      <c r="B493" s="2">
        <v>491</v>
      </c>
      <c r="C493" s="32">
        <f>IF('Intérêts Composés'!$C$14*12+1&gt;Calculs!B493,'Intérêts Composés'!$C$10*Calculs!B493+'Intérêts Composés'!$C$8,C492)</f>
        <v>109000</v>
      </c>
      <c r="D493" s="32">
        <f>IF('Intérêts Composés'!$C$14*12+1&gt;Calculs!B493,(D492+'Intérêts Composés'!$C$10)*(1+'Intérêts Composés'!$C$12/100)^(1/12),D492)</f>
        <v>360431.71254144015</v>
      </c>
    </row>
    <row r="494" spans="1:4" x14ac:dyDescent="0.25">
      <c r="A494" s="1" t="s">
        <v>16</v>
      </c>
      <c r="B494" s="2">
        <v>492</v>
      </c>
      <c r="C494" s="32">
        <f>IF('Intérêts Composés'!$C$14*12+1&gt;Calculs!B494,'Intérêts Composés'!$C$10*Calculs!B494+'Intérêts Composés'!$C$8,C493)</f>
        <v>109000</v>
      </c>
      <c r="D494" s="32">
        <f>IF('Intérêts Composés'!$C$14*12+1&gt;Calculs!B494,(D493+'Intérêts Composés'!$C$10)*(1+'Intérêts Composés'!$C$12/100)^(1/12),D493)</f>
        <v>360431.71254144015</v>
      </c>
    </row>
    <row r="495" spans="1:4" x14ac:dyDescent="0.25">
      <c r="A495" s="1" t="s">
        <v>16</v>
      </c>
      <c r="B495" s="2">
        <v>493</v>
      </c>
      <c r="C495" s="32">
        <f>IF('Intérêts Composés'!$C$14*12+1&gt;Calculs!B495,'Intérêts Composés'!$C$10*Calculs!B495+'Intérêts Composés'!$C$8,C494)</f>
        <v>109000</v>
      </c>
      <c r="D495" s="32">
        <f>IF('Intérêts Composés'!$C$14*12+1&gt;Calculs!B495,(D494+'Intérêts Composés'!$C$10)*(1+'Intérêts Composés'!$C$12/100)^(1/12),D494)</f>
        <v>360431.71254144015</v>
      </c>
    </row>
    <row r="496" spans="1:4" x14ac:dyDescent="0.25">
      <c r="A496" s="1" t="s">
        <v>16</v>
      </c>
      <c r="B496" s="2">
        <v>494</v>
      </c>
      <c r="C496" s="32">
        <f>IF('Intérêts Composés'!$C$14*12+1&gt;Calculs!B496,'Intérêts Composés'!$C$10*Calculs!B496+'Intérêts Composés'!$C$8,C495)</f>
        <v>109000</v>
      </c>
      <c r="D496" s="32">
        <f>IF('Intérêts Composés'!$C$14*12+1&gt;Calculs!B496,(D495+'Intérêts Composés'!$C$10)*(1+'Intérêts Composés'!$C$12/100)^(1/12),D495)</f>
        <v>360431.71254144015</v>
      </c>
    </row>
    <row r="497" spans="1:4" x14ac:dyDescent="0.25">
      <c r="A497" s="1" t="s">
        <v>16</v>
      </c>
      <c r="B497" s="2">
        <v>495</v>
      </c>
      <c r="C497" s="32">
        <f>IF('Intérêts Composés'!$C$14*12+1&gt;Calculs!B497,'Intérêts Composés'!$C$10*Calculs!B497+'Intérêts Composés'!$C$8,C496)</f>
        <v>109000</v>
      </c>
      <c r="D497" s="32">
        <f>IF('Intérêts Composés'!$C$14*12+1&gt;Calculs!B497,(D496+'Intérêts Composés'!$C$10)*(1+'Intérêts Composés'!$C$12/100)^(1/12),D496)</f>
        <v>360431.71254144015</v>
      </c>
    </row>
    <row r="498" spans="1:4" x14ac:dyDescent="0.25">
      <c r="A498" s="1" t="s">
        <v>16</v>
      </c>
      <c r="B498" s="2">
        <v>496</v>
      </c>
      <c r="C498" s="32">
        <f>IF('Intérêts Composés'!$C$14*12+1&gt;Calculs!B498,'Intérêts Composés'!$C$10*Calculs!B498+'Intérêts Composés'!$C$8,C497)</f>
        <v>109000</v>
      </c>
      <c r="D498" s="32">
        <f>IF('Intérêts Composés'!$C$14*12+1&gt;Calculs!B498,(D497+'Intérêts Composés'!$C$10)*(1+'Intérêts Composés'!$C$12/100)^(1/12),D497)</f>
        <v>360431.71254144015</v>
      </c>
    </row>
    <row r="499" spans="1:4" x14ac:dyDescent="0.25">
      <c r="A499" s="1" t="s">
        <v>16</v>
      </c>
      <c r="B499" s="2">
        <v>497</v>
      </c>
      <c r="C499" s="32">
        <f>IF('Intérêts Composés'!$C$14*12+1&gt;Calculs!B499,'Intérêts Composés'!$C$10*Calculs!B499+'Intérêts Composés'!$C$8,C498)</f>
        <v>109000</v>
      </c>
      <c r="D499" s="32">
        <f>IF('Intérêts Composés'!$C$14*12+1&gt;Calculs!B499,(D498+'Intérêts Composés'!$C$10)*(1+'Intérêts Composés'!$C$12/100)^(1/12),D498)</f>
        <v>360431.71254144015</v>
      </c>
    </row>
    <row r="500" spans="1:4" x14ac:dyDescent="0.25">
      <c r="A500" s="1" t="s">
        <v>16</v>
      </c>
      <c r="B500" s="2">
        <v>498</v>
      </c>
      <c r="C500" s="32">
        <f>IF('Intérêts Composés'!$C$14*12+1&gt;Calculs!B500,'Intérêts Composés'!$C$10*Calculs!B500+'Intérêts Composés'!$C$8,C499)</f>
        <v>109000</v>
      </c>
      <c r="D500" s="32">
        <f>IF('Intérêts Composés'!$C$14*12+1&gt;Calculs!B500,(D499+'Intérêts Composés'!$C$10)*(1+'Intérêts Composés'!$C$12/100)^(1/12),D499)</f>
        <v>360431.71254144015</v>
      </c>
    </row>
    <row r="501" spans="1:4" x14ac:dyDescent="0.25">
      <c r="A501" s="1" t="s">
        <v>16</v>
      </c>
      <c r="B501" s="2">
        <v>499</v>
      </c>
      <c r="C501" s="32">
        <f>IF('Intérêts Composés'!$C$14*12+1&gt;Calculs!B501,'Intérêts Composés'!$C$10*Calculs!B501+'Intérêts Composés'!$C$8,C500)</f>
        <v>109000</v>
      </c>
      <c r="D501" s="32">
        <f>IF('Intérêts Composés'!$C$14*12+1&gt;Calculs!B501,(D500+'Intérêts Composés'!$C$10)*(1+'Intérêts Composés'!$C$12/100)^(1/12),D500)</f>
        <v>360431.71254144015</v>
      </c>
    </row>
    <row r="502" spans="1:4" x14ac:dyDescent="0.25">
      <c r="A502" s="1" t="s">
        <v>16</v>
      </c>
      <c r="B502" s="2">
        <v>500</v>
      </c>
      <c r="C502" s="32">
        <f>IF('Intérêts Composés'!$C$14*12+1&gt;Calculs!B502,'Intérêts Composés'!$C$10*Calculs!B502+'Intérêts Composés'!$C$8,C501)</f>
        <v>109000</v>
      </c>
      <c r="D502" s="32">
        <f>IF('Intérêts Composés'!$C$14*12+1&gt;Calculs!B502,(D501+'Intérêts Composés'!$C$10)*(1+'Intérêts Composés'!$C$12/100)^(1/12),D501)</f>
        <v>360431.71254144015</v>
      </c>
    </row>
    <row r="503" spans="1:4" x14ac:dyDescent="0.25">
      <c r="A503" s="1" t="s">
        <v>16</v>
      </c>
      <c r="B503" s="2">
        <v>501</v>
      </c>
      <c r="C503" s="32">
        <f>IF('Intérêts Composés'!$C$14*12+1&gt;Calculs!B503,'Intérêts Composés'!$C$10*Calculs!B503+'Intérêts Composés'!$C$8,C502)</f>
        <v>109000</v>
      </c>
      <c r="D503" s="32">
        <f>IF('Intérêts Composés'!$C$14*12+1&gt;Calculs!B503,(D502+'Intérêts Composés'!$C$10)*(1+'Intérêts Composés'!$C$12/100)^(1/12),D502)</f>
        <v>360431.71254144015</v>
      </c>
    </row>
    <row r="504" spans="1:4" x14ac:dyDescent="0.25">
      <c r="A504" s="1" t="s">
        <v>16</v>
      </c>
      <c r="B504" s="2">
        <v>502</v>
      </c>
      <c r="C504" s="32">
        <f>IF('Intérêts Composés'!$C$14*12+1&gt;Calculs!B504,'Intérêts Composés'!$C$10*Calculs!B504+'Intérêts Composés'!$C$8,C503)</f>
        <v>109000</v>
      </c>
      <c r="D504" s="32">
        <f>IF('Intérêts Composés'!$C$14*12+1&gt;Calculs!B504,(D503+'Intérêts Composés'!$C$10)*(1+'Intérêts Composés'!$C$12/100)^(1/12),D503)</f>
        <v>360431.71254144015</v>
      </c>
    </row>
    <row r="505" spans="1:4" x14ac:dyDescent="0.25">
      <c r="A505" s="1" t="s">
        <v>16</v>
      </c>
      <c r="B505" s="2">
        <v>503</v>
      </c>
      <c r="C505" s="32">
        <f>IF('Intérêts Composés'!$C$14*12+1&gt;Calculs!B505,'Intérêts Composés'!$C$10*Calculs!B505+'Intérêts Composés'!$C$8,C504)</f>
        <v>109000</v>
      </c>
      <c r="D505" s="32">
        <f>IF('Intérêts Composés'!$C$14*12+1&gt;Calculs!B505,(D504+'Intérêts Composés'!$C$10)*(1+'Intérêts Composés'!$C$12/100)^(1/12),D504)</f>
        <v>360431.71254144015</v>
      </c>
    </row>
    <row r="506" spans="1:4" x14ac:dyDescent="0.25">
      <c r="A506" s="1" t="s">
        <v>16</v>
      </c>
      <c r="B506" s="2">
        <v>504</v>
      </c>
      <c r="C506" s="32">
        <f>IF('Intérêts Composés'!$C$14*12+1&gt;Calculs!B506,'Intérêts Composés'!$C$10*Calculs!B506+'Intérêts Composés'!$C$8,C505)</f>
        <v>109000</v>
      </c>
      <c r="D506" s="32">
        <f>IF('Intérêts Composés'!$C$14*12+1&gt;Calculs!B506,(D505+'Intérêts Composés'!$C$10)*(1+'Intérêts Composés'!$C$12/100)^(1/12),D505)</f>
        <v>360431.71254144015</v>
      </c>
    </row>
    <row r="507" spans="1:4" x14ac:dyDescent="0.25">
      <c r="A507" s="1" t="s">
        <v>16</v>
      </c>
      <c r="B507" s="2">
        <v>505</v>
      </c>
      <c r="C507" s="32">
        <f>IF('Intérêts Composés'!$C$14*12+1&gt;Calculs!B507,'Intérêts Composés'!$C$10*Calculs!B507+'Intérêts Composés'!$C$8,C506)</f>
        <v>109000</v>
      </c>
      <c r="D507" s="32">
        <f>IF('Intérêts Composés'!$C$14*12+1&gt;Calculs!B507,(D506+'Intérêts Composés'!$C$10)*(1+'Intérêts Composés'!$C$12/100)^(1/12),D506)</f>
        <v>360431.71254144015</v>
      </c>
    </row>
    <row r="508" spans="1:4" x14ac:dyDescent="0.25">
      <c r="A508" s="1" t="s">
        <v>16</v>
      </c>
      <c r="B508" s="2">
        <v>506</v>
      </c>
      <c r="C508" s="32">
        <f>IF('Intérêts Composés'!$C$14*12+1&gt;Calculs!B508,'Intérêts Composés'!$C$10*Calculs!B508+'Intérêts Composés'!$C$8,C507)</f>
        <v>109000</v>
      </c>
      <c r="D508" s="32">
        <f>IF('Intérêts Composés'!$C$14*12+1&gt;Calculs!B508,(D507+'Intérêts Composés'!$C$10)*(1+'Intérêts Composés'!$C$12/100)^(1/12),D507)</f>
        <v>360431.71254144015</v>
      </c>
    </row>
    <row r="509" spans="1:4" x14ac:dyDescent="0.25">
      <c r="A509" s="1" t="s">
        <v>16</v>
      </c>
      <c r="B509" s="2">
        <v>507</v>
      </c>
      <c r="C509" s="32">
        <f>IF('Intérêts Composés'!$C$14*12+1&gt;Calculs!B509,'Intérêts Composés'!$C$10*Calculs!B509+'Intérêts Composés'!$C$8,C508)</f>
        <v>109000</v>
      </c>
      <c r="D509" s="32">
        <f>IF('Intérêts Composés'!$C$14*12+1&gt;Calculs!B509,(D508+'Intérêts Composés'!$C$10)*(1+'Intérêts Composés'!$C$12/100)^(1/12),D508)</f>
        <v>360431.71254144015</v>
      </c>
    </row>
    <row r="510" spans="1:4" x14ac:dyDescent="0.25">
      <c r="A510" s="1" t="s">
        <v>16</v>
      </c>
      <c r="B510" s="2">
        <v>508</v>
      </c>
      <c r="C510" s="32">
        <f>IF('Intérêts Composés'!$C$14*12+1&gt;Calculs!B510,'Intérêts Composés'!$C$10*Calculs!B510+'Intérêts Composés'!$C$8,C509)</f>
        <v>109000</v>
      </c>
      <c r="D510" s="32">
        <f>IF('Intérêts Composés'!$C$14*12+1&gt;Calculs!B510,(D509+'Intérêts Composés'!$C$10)*(1+'Intérêts Composés'!$C$12/100)^(1/12),D509)</f>
        <v>360431.71254144015</v>
      </c>
    </row>
    <row r="511" spans="1:4" x14ac:dyDescent="0.25">
      <c r="A511" s="1" t="s">
        <v>16</v>
      </c>
      <c r="B511" s="2">
        <v>509</v>
      </c>
      <c r="C511" s="32">
        <f>IF('Intérêts Composés'!$C$14*12+1&gt;Calculs!B511,'Intérêts Composés'!$C$10*Calculs!B511+'Intérêts Composés'!$C$8,C510)</f>
        <v>109000</v>
      </c>
      <c r="D511" s="32">
        <f>IF('Intérêts Composés'!$C$14*12+1&gt;Calculs!B511,(D510+'Intérêts Composés'!$C$10)*(1+'Intérêts Composés'!$C$12/100)^(1/12),D510)</f>
        <v>360431.71254144015</v>
      </c>
    </row>
    <row r="512" spans="1:4" x14ac:dyDescent="0.25">
      <c r="A512" s="1" t="s">
        <v>16</v>
      </c>
      <c r="B512" s="2">
        <v>510</v>
      </c>
      <c r="C512" s="32">
        <f>IF('Intérêts Composés'!$C$14*12+1&gt;Calculs!B512,'Intérêts Composés'!$C$10*Calculs!B512+'Intérêts Composés'!$C$8,C511)</f>
        <v>109000</v>
      </c>
      <c r="D512" s="32">
        <f>IF('Intérêts Composés'!$C$14*12+1&gt;Calculs!B512,(D511+'Intérêts Composés'!$C$10)*(1+'Intérêts Composés'!$C$12/100)^(1/12),D511)</f>
        <v>360431.71254144015</v>
      </c>
    </row>
    <row r="513" spans="1:4" x14ac:dyDescent="0.25">
      <c r="A513" s="1" t="s">
        <v>16</v>
      </c>
      <c r="B513" s="2">
        <v>511</v>
      </c>
      <c r="C513" s="32">
        <f>IF('Intérêts Composés'!$C$14*12+1&gt;Calculs!B513,'Intérêts Composés'!$C$10*Calculs!B513+'Intérêts Composés'!$C$8,C512)</f>
        <v>109000</v>
      </c>
      <c r="D513" s="32">
        <f>IF('Intérêts Composés'!$C$14*12+1&gt;Calculs!B513,(D512+'Intérêts Composés'!$C$10)*(1+'Intérêts Composés'!$C$12/100)^(1/12),D512)</f>
        <v>360431.71254144015</v>
      </c>
    </row>
    <row r="514" spans="1:4" x14ac:dyDescent="0.25">
      <c r="A514" s="1" t="s">
        <v>16</v>
      </c>
      <c r="B514" s="2">
        <v>512</v>
      </c>
      <c r="C514" s="32">
        <f>IF('Intérêts Composés'!$C$14*12+1&gt;Calculs!B514,'Intérêts Composés'!$C$10*Calculs!B514+'Intérêts Composés'!$C$8,C513)</f>
        <v>109000</v>
      </c>
      <c r="D514" s="32">
        <f>IF('Intérêts Composés'!$C$14*12+1&gt;Calculs!B514,(D513+'Intérêts Composés'!$C$10)*(1+'Intérêts Composés'!$C$12/100)^(1/12),D513)</f>
        <v>360431.71254144015</v>
      </c>
    </row>
    <row r="515" spans="1:4" x14ac:dyDescent="0.25">
      <c r="A515" s="1" t="s">
        <v>16</v>
      </c>
      <c r="B515" s="2">
        <v>513</v>
      </c>
      <c r="C515" s="32">
        <f>IF('Intérêts Composés'!$C$14*12+1&gt;Calculs!B515,'Intérêts Composés'!$C$10*Calculs!B515+'Intérêts Composés'!$C$8,C514)</f>
        <v>109000</v>
      </c>
      <c r="D515" s="32">
        <f>IF('Intérêts Composés'!$C$14*12+1&gt;Calculs!B515,(D514+'Intérêts Composés'!$C$10)*(1+'Intérêts Composés'!$C$12/100)^(1/12),D514)</f>
        <v>360431.71254144015</v>
      </c>
    </row>
    <row r="516" spans="1:4" x14ac:dyDescent="0.25">
      <c r="A516" s="1" t="s">
        <v>16</v>
      </c>
      <c r="B516" s="2">
        <v>514</v>
      </c>
      <c r="C516" s="32">
        <f>IF('Intérêts Composés'!$C$14*12+1&gt;Calculs!B516,'Intérêts Composés'!$C$10*Calculs!B516+'Intérêts Composés'!$C$8,C515)</f>
        <v>109000</v>
      </c>
      <c r="D516" s="32">
        <f>IF('Intérêts Composés'!$C$14*12+1&gt;Calculs!B516,(D515+'Intérêts Composés'!$C$10)*(1+'Intérêts Composés'!$C$12/100)^(1/12),D515)</f>
        <v>360431.71254144015</v>
      </c>
    </row>
    <row r="517" spans="1:4" x14ac:dyDescent="0.25">
      <c r="A517" s="1" t="s">
        <v>16</v>
      </c>
      <c r="B517" s="2">
        <v>515</v>
      </c>
      <c r="C517" s="32">
        <f>IF('Intérêts Composés'!$C$14*12+1&gt;Calculs!B517,'Intérêts Composés'!$C$10*Calculs!B517+'Intérêts Composés'!$C$8,C516)</f>
        <v>109000</v>
      </c>
      <c r="D517" s="32">
        <f>IF('Intérêts Composés'!$C$14*12+1&gt;Calculs!B517,(D516+'Intérêts Composés'!$C$10)*(1+'Intérêts Composés'!$C$12/100)^(1/12),D516)</f>
        <v>360431.71254144015</v>
      </c>
    </row>
    <row r="518" spans="1:4" x14ac:dyDescent="0.25">
      <c r="A518" s="1" t="s">
        <v>16</v>
      </c>
      <c r="B518" s="2">
        <v>516</v>
      </c>
      <c r="C518" s="32">
        <f>IF('Intérêts Composés'!$C$14*12+1&gt;Calculs!B518,'Intérêts Composés'!$C$10*Calculs!B518+'Intérêts Composés'!$C$8,C517)</f>
        <v>109000</v>
      </c>
      <c r="D518" s="32">
        <f>IF('Intérêts Composés'!$C$14*12+1&gt;Calculs!B518,(D517+'Intérêts Composés'!$C$10)*(1+'Intérêts Composés'!$C$12/100)^(1/12),D517)</f>
        <v>360431.71254144015</v>
      </c>
    </row>
    <row r="519" spans="1:4" x14ac:dyDescent="0.25">
      <c r="A519" s="1" t="s">
        <v>16</v>
      </c>
      <c r="B519" s="2">
        <v>517</v>
      </c>
      <c r="C519" s="32">
        <f>IF('Intérêts Composés'!$C$14*12+1&gt;Calculs!B519,'Intérêts Composés'!$C$10*Calculs!B519+'Intérêts Composés'!$C$8,C518)</f>
        <v>109000</v>
      </c>
      <c r="D519" s="32">
        <f>IF('Intérêts Composés'!$C$14*12+1&gt;Calculs!B519,(D518+'Intérêts Composés'!$C$10)*(1+'Intérêts Composés'!$C$12/100)^(1/12),D518)</f>
        <v>360431.71254144015</v>
      </c>
    </row>
    <row r="520" spans="1:4" x14ac:dyDescent="0.25">
      <c r="A520" s="1" t="s">
        <v>16</v>
      </c>
      <c r="B520" s="2">
        <v>518</v>
      </c>
      <c r="C520" s="32">
        <f>IF('Intérêts Composés'!$C$14*12+1&gt;Calculs!B520,'Intérêts Composés'!$C$10*Calculs!B520+'Intérêts Composés'!$C$8,C519)</f>
        <v>109000</v>
      </c>
      <c r="D520" s="32">
        <f>IF('Intérêts Composés'!$C$14*12+1&gt;Calculs!B520,(D519+'Intérêts Composés'!$C$10)*(1+'Intérêts Composés'!$C$12/100)^(1/12),D519)</f>
        <v>360431.71254144015</v>
      </c>
    </row>
    <row r="521" spans="1:4" x14ac:dyDescent="0.25">
      <c r="A521" s="1" t="s">
        <v>16</v>
      </c>
      <c r="B521" s="2">
        <v>519</v>
      </c>
      <c r="C521" s="32">
        <f>IF('Intérêts Composés'!$C$14*12+1&gt;Calculs!B521,'Intérêts Composés'!$C$10*Calculs!B521+'Intérêts Composés'!$C$8,C520)</f>
        <v>109000</v>
      </c>
      <c r="D521" s="32">
        <f>IF('Intérêts Composés'!$C$14*12+1&gt;Calculs!B521,(D520+'Intérêts Composés'!$C$10)*(1+'Intérêts Composés'!$C$12/100)^(1/12),D520)</f>
        <v>360431.71254144015</v>
      </c>
    </row>
    <row r="522" spans="1:4" x14ac:dyDescent="0.25">
      <c r="A522" s="1" t="s">
        <v>16</v>
      </c>
      <c r="B522" s="2">
        <v>520</v>
      </c>
      <c r="C522" s="32">
        <f>IF('Intérêts Composés'!$C$14*12+1&gt;Calculs!B522,'Intérêts Composés'!$C$10*Calculs!B522+'Intérêts Composés'!$C$8,C521)</f>
        <v>109000</v>
      </c>
      <c r="D522" s="32">
        <f>IF('Intérêts Composés'!$C$14*12+1&gt;Calculs!B522,(D521+'Intérêts Composés'!$C$10)*(1+'Intérêts Composés'!$C$12/100)^(1/12),D521)</f>
        <v>360431.71254144015</v>
      </c>
    </row>
    <row r="523" spans="1:4" x14ac:dyDescent="0.25">
      <c r="A523" s="1" t="s">
        <v>16</v>
      </c>
      <c r="B523" s="2">
        <v>521</v>
      </c>
      <c r="C523" s="32">
        <f>IF('Intérêts Composés'!$C$14*12+1&gt;Calculs!B523,'Intérêts Composés'!$C$10*Calculs!B523+'Intérêts Composés'!$C$8,C522)</f>
        <v>109000</v>
      </c>
      <c r="D523" s="32">
        <f>IF('Intérêts Composés'!$C$14*12+1&gt;Calculs!B523,(D522+'Intérêts Composés'!$C$10)*(1+'Intérêts Composés'!$C$12/100)^(1/12),D522)</f>
        <v>360431.71254144015</v>
      </c>
    </row>
    <row r="524" spans="1:4" x14ac:dyDescent="0.25">
      <c r="A524" s="1" t="s">
        <v>16</v>
      </c>
      <c r="B524" s="2">
        <v>522</v>
      </c>
      <c r="C524" s="32">
        <f>IF('Intérêts Composés'!$C$14*12+1&gt;Calculs!B524,'Intérêts Composés'!$C$10*Calculs!B524+'Intérêts Composés'!$C$8,C523)</f>
        <v>109000</v>
      </c>
      <c r="D524" s="32">
        <f>IF('Intérêts Composés'!$C$14*12+1&gt;Calculs!B524,(D523+'Intérêts Composés'!$C$10)*(1+'Intérêts Composés'!$C$12/100)^(1/12),D523)</f>
        <v>360431.71254144015</v>
      </c>
    </row>
    <row r="525" spans="1:4" x14ac:dyDescent="0.25">
      <c r="A525" s="1" t="s">
        <v>16</v>
      </c>
      <c r="B525" s="2">
        <v>523</v>
      </c>
      <c r="C525" s="32">
        <f>IF('Intérêts Composés'!$C$14*12+1&gt;Calculs!B525,'Intérêts Composés'!$C$10*Calculs!B525+'Intérêts Composés'!$C$8,C524)</f>
        <v>109000</v>
      </c>
      <c r="D525" s="32">
        <f>IF('Intérêts Composés'!$C$14*12+1&gt;Calculs!B525,(D524+'Intérêts Composés'!$C$10)*(1+'Intérêts Composés'!$C$12/100)^(1/12),D524)</f>
        <v>360431.71254144015</v>
      </c>
    </row>
    <row r="526" spans="1:4" x14ac:dyDescent="0.25">
      <c r="A526" s="1" t="s">
        <v>16</v>
      </c>
      <c r="B526" s="2">
        <v>524</v>
      </c>
      <c r="C526" s="32">
        <f>IF('Intérêts Composés'!$C$14*12+1&gt;Calculs!B526,'Intérêts Composés'!$C$10*Calculs!B526+'Intérêts Composés'!$C$8,C525)</f>
        <v>109000</v>
      </c>
      <c r="D526" s="32">
        <f>IF('Intérêts Composés'!$C$14*12+1&gt;Calculs!B526,(D525+'Intérêts Composés'!$C$10)*(1+'Intérêts Composés'!$C$12/100)^(1/12),D525)</f>
        <v>360431.71254144015</v>
      </c>
    </row>
    <row r="527" spans="1:4" x14ac:dyDescent="0.25">
      <c r="A527" s="1" t="s">
        <v>16</v>
      </c>
      <c r="B527" s="2">
        <v>525</v>
      </c>
      <c r="C527" s="32">
        <f>IF('Intérêts Composés'!$C$14*12+1&gt;Calculs!B527,'Intérêts Composés'!$C$10*Calculs!B527+'Intérêts Composés'!$C$8,C526)</f>
        <v>109000</v>
      </c>
      <c r="D527" s="32">
        <f>IF('Intérêts Composés'!$C$14*12+1&gt;Calculs!B527,(D526+'Intérêts Composés'!$C$10)*(1+'Intérêts Composés'!$C$12/100)^(1/12),D526)</f>
        <v>360431.71254144015</v>
      </c>
    </row>
    <row r="528" spans="1:4" x14ac:dyDescent="0.25">
      <c r="A528" s="1" t="s">
        <v>16</v>
      </c>
      <c r="B528" s="2">
        <v>526</v>
      </c>
      <c r="C528" s="32">
        <f>IF('Intérêts Composés'!$C$14*12+1&gt;Calculs!B528,'Intérêts Composés'!$C$10*Calculs!B528+'Intérêts Composés'!$C$8,C527)</f>
        <v>109000</v>
      </c>
      <c r="D528" s="32">
        <f>IF('Intérêts Composés'!$C$14*12+1&gt;Calculs!B528,(D527+'Intérêts Composés'!$C$10)*(1+'Intérêts Composés'!$C$12/100)^(1/12),D527)</f>
        <v>360431.71254144015</v>
      </c>
    </row>
    <row r="529" spans="1:4" x14ac:dyDescent="0.25">
      <c r="A529" s="1" t="s">
        <v>16</v>
      </c>
      <c r="B529" s="2">
        <v>527</v>
      </c>
      <c r="C529" s="32">
        <f>IF('Intérêts Composés'!$C$14*12+1&gt;Calculs!B529,'Intérêts Composés'!$C$10*Calculs!B529+'Intérêts Composés'!$C$8,C528)</f>
        <v>109000</v>
      </c>
      <c r="D529" s="32">
        <f>IF('Intérêts Composés'!$C$14*12+1&gt;Calculs!B529,(D528+'Intérêts Composés'!$C$10)*(1+'Intérêts Composés'!$C$12/100)^(1/12),D528)</f>
        <v>360431.71254144015</v>
      </c>
    </row>
    <row r="530" spans="1:4" x14ac:dyDescent="0.25">
      <c r="A530" s="1" t="s">
        <v>16</v>
      </c>
      <c r="B530" s="2">
        <v>528</v>
      </c>
      <c r="C530" s="32">
        <f>IF('Intérêts Composés'!$C$14*12+1&gt;Calculs!B530,'Intérêts Composés'!$C$10*Calculs!B530+'Intérêts Composés'!$C$8,C529)</f>
        <v>109000</v>
      </c>
      <c r="D530" s="32">
        <f>IF('Intérêts Composés'!$C$14*12+1&gt;Calculs!B530,(D529+'Intérêts Composés'!$C$10)*(1+'Intérêts Composés'!$C$12/100)^(1/12),D529)</f>
        <v>360431.71254144015</v>
      </c>
    </row>
    <row r="531" spans="1:4" x14ac:dyDescent="0.25">
      <c r="A531" s="1" t="s">
        <v>16</v>
      </c>
      <c r="B531" s="2">
        <v>529</v>
      </c>
      <c r="C531" s="32">
        <f>IF('Intérêts Composés'!$C$14*12+1&gt;Calculs!B531,'Intérêts Composés'!$C$10*Calculs!B531+'Intérêts Composés'!$C$8,C530)</f>
        <v>109000</v>
      </c>
      <c r="D531" s="32">
        <f>IF('Intérêts Composés'!$C$14*12+1&gt;Calculs!B531,(D530+'Intérêts Composés'!$C$10)*(1+'Intérêts Composés'!$C$12/100)^(1/12),D530)</f>
        <v>360431.71254144015</v>
      </c>
    </row>
    <row r="532" spans="1:4" x14ac:dyDescent="0.25">
      <c r="A532" s="1" t="s">
        <v>16</v>
      </c>
      <c r="B532" s="2">
        <v>530</v>
      </c>
      <c r="C532" s="32">
        <f>IF('Intérêts Composés'!$C$14*12+1&gt;Calculs!B532,'Intérêts Composés'!$C$10*Calculs!B532+'Intérêts Composés'!$C$8,C531)</f>
        <v>109000</v>
      </c>
      <c r="D532" s="32">
        <f>IF('Intérêts Composés'!$C$14*12+1&gt;Calculs!B532,(D531+'Intérêts Composés'!$C$10)*(1+'Intérêts Composés'!$C$12/100)^(1/12),D531)</f>
        <v>360431.71254144015</v>
      </c>
    </row>
    <row r="533" spans="1:4" x14ac:dyDescent="0.25">
      <c r="A533" s="1" t="s">
        <v>16</v>
      </c>
      <c r="B533" s="2">
        <v>531</v>
      </c>
      <c r="C533" s="32">
        <f>IF('Intérêts Composés'!$C$14*12+1&gt;Calculs!B533,'Intérêts Composés'!$C$10*Calculs!B533+'Intérêts Composés'!$C$8,C532)</f>
        <v>109000</v>
      </c>
      <c r="D533" s="32">
        <f>IF('Intérêts Composés'!$C$14*12+1&gt;Calculs!B533,(D532+'Intérêts Composés'!$C$10)*(1+'Intérêts Composés'!$C$12/100)^(1/12),D532)</f>
        <v>360431.71254144015</v>
      </c>
    </row>
    <row r="534" spans="1:4" x14ac:dyDescent="0.25">
      <c r="A534" s="1" t="s">
        <v>16</v>
      </c>
      <c r="B534" s="2">
        <v>532</v>
      </c>
      <c r="C534" s="32">
        <f>IF('Intérêts Composés'!$C$14*12+1&gt;Calculs!B534,'Intérêts Composés'!$C$10*Calculs!B534+'Intérêts Composés'!$C$8,C533)</f>
        <v>109000</v>
      </c>
      <c r="D534" s="32">
        <f>IF('Intérêts Composés'!$C$14*12+1&gt;Calculs!B534,(D533+'Intérêts Composés'!$C$10)*(1+'Intérêts Composés'!$C$12/100)^(1/12),D533)</f>
        <v>360431.71254144015</v>
      </c>
    </row>
    <row r="535" spans="1:4" x14ac:dyDescent="0.25">
      <c r="A535" s="1" t="s">
        <v>16</v>
      </c>
      <c r="B535" s="2">
        <v>533</v>
      </c>
      <c r="C535" s="32">
        <f>IF('Intérêts Composés'!$C$14*12+1&gt;Calculs!B535,'Intérêts Composés'!$C$10*Calculs!B535+'Intérêts Composés'!$C$8,C534)</f>
        <v>109000</v>
      </c>
      <c r="D535" s="32">
        <f>IF('Intérêts Composés'!$C$14*12+1&gt;Calculs!B535,(D534+'Intérêts Composés'!$C$10)*(1+'Intérêts Composés'!$C$12/100)^(1/12),D534)</f>
        <v>360431.71254144015</v>
      </c>
    </row>
    <row r="536" spans="1:4" x14ac:dyDescent="0.25">
      <c r="A536" s="1" t="s">
        <v>16</v>
      </c>
      <c r="B536" s="2">
        <v>534</v>
      </c>
      <c r="C536" s="32">
        <f>IF('Intérêts Composés'!$C$14*12+1&gt;Calculs!B536,'Intérêts Composés'!$C$10*Calculs!B536+'Intérêts Composés'!$C$8,C535)</f>
        <v>109000</v>
      </c>
      <c r="D536" s="32">
        <f>IF('Intérêts Composés'!$C$14*12+1&gt;Calculs!B536,(D535+'Intérêts Composés'!$C$10)*(1+'Intérêts Composés'!$C$12/100)^(1/12),D535)</f>
        <v>360431.71254144015</v>
      </c>
    </row>
    <row r="537" spans="1:4" x14ac:dyDescent="0.25">
      <c r="A537" s="1" t="s">
        <v>16</v>
      </c>
      <c r="B537" s="2">
        <v>535</v>
      </c>
      <c r="C537" s="32">
        <f>IF('Intérêts Composés'!$C$14*12+1&gt;Calculs!B537,'Intérêts Composés'!$C$10*Calculs!B537+'Intérêts Composés'!$C$8,C536)</f>
        <v>109000</v>
      </c>
      <c r="D537" s="32">
        <f>IF('Intérêts Composés'!$C$14*12+1&gt;Calculs!B537,(D536+'Intérêts Composés'!$C$10)*(1+'Intérêts Composés'!$C$12/100)^(1/12),D536)</f>
        <v>360431.71254144015</v>
      </c>
    </row>
    <row r="538" spans="1:4" x14ac:dyDescent="0.25">
      <c r="A538" s="1" t="s">
        <v>16</v>
      </c>
      <c r="B538" s="2">
        <v>536</v>
      </c>
      <c r="C538" s="32">
        <f>IF('Intérêts Composés'!$C$14*12+1&gt;Calculs!B538,'Intérêts Composés'!$C$10*Calculs!B538+'Intérêts Composés'!$C$8,C537)</f>
        <v>109000</v>
      </c>
      <c r="D538" s="32">
        <f>IF('Intérêts Composés'!$C$14*12+1&gt;Calculs!B538,(D537+'Intérêts Composés'!$C$10)*(1+'Intérêts Composés'!$C$12/100)^(1/12),D537)</f>
        <v>360431.71254144015</v>
      </c>
    </row>
    <row r="539" spans="1:4" x14ac:dyDescent="0.25">
      <c r="A539" s="1" t="s">
        <v>16</v>
      </c>
      <c r="B539" s="2">
        <v>537</v>
      </c>
      <c r="C539" s="32">
        <f>IF('Intérêts Composés'!$C$14*12+1&gt;Calculs!B539,'Intérêts Composés'!$C$10*Calculs!B539+'Intérêts Composés'!$C$8,C538)</f>
        <v>109000</v>
      </c>
      <c r="D539" s="32">
        <f>IF('Intérêts Composés'!$C$14*12+1&gt;Calculs!B539,(D538+'Intérêts Composés'!$C$10)*(1+'Intérêts Composés'!$C$12/100)^(1/12),D538)</f>
        <v>360431.71254144015</v>
      </c>
    </row>
    <row r="540" spans="1:4" x14ac:dyDescent="0.25">
      <c r="A540" s="1" t="s">
        <v>16</v>
      </c>
      <c r="B540" s="2">
        <v>538</v>
      </c>
      <c r="C540" s="32">
        <f>IF('Intérêts Composés'!$C$14*12+1&gt;Calculs!B540,'Intérêts Composés'!$C$10*Calculs!B540+'Intérêts Composés'!$C$8,C539)</f>
        <v>109000</v>
      </c>
      <c r="D540" s="32">
        <f>IF('Intérêts Composés'!$C$14*12+1&gt;Calculs!B540,(D539+'Intérêts Composés'!$C$10)*(1+'Intérêts Composés'!$C$12/100)^(1/12),D539)</f>
        <v>360431.71254144015</v>
      </c>
    </row>
    <row r="541" spans="1:4" x14ac:dyDescent="0.25">
      <c r="A541" s="1" t="s">
        <v>16</v>
      </c>
      <c r="B541" s="2">
        <v>539</v>
      </c>
      <c r="C541" s="32">
        <f>IF('Intérêts Composés'!$C$14*12+1&gt;Calculs!B541,'Intérêts Composés'!$C$10*Calculs!B541+'Intérêts Composés'!$C$8,C540)</f>
        <v>109000</v>
      </c>
      <c r="D541" s="32">
        <f>IF('Intérêts Composés'!$C$14*12+1&gt;Calculs!B541,(D540+'Intérêts Composés'!$C$10)*(1+'Intérêts Composés'!$C$12/100)^(1/12),D540)</f>
        <v>360431.71254144015</v>
      </c>
    </row>
    <row r="542" spans="1:4" x14ac:dyDescent="0.25">
      <c r="A542" s="1" t="s">
        <v>16</v>
      </c>
      <c r="B542" s="2">
        <v>540</v>
      </c>
      <c r="C542" s="32">
        <f>IF('Intérêts Composés'!$C$14*12+1&gt;Calculs!B542,'Intérêts Composés'!$C$10*Calculs!B542+'Intérêts Composés'!$C$8,C541)</f>
        <v>109000</v>
      </c>
      <c r="D542" s="32">
        <f>IF('Intérêts Composés'!$C$14*12+1&gt;Calculs!B542,(D541+'Intérêts Composés'!$C$10)*(1+'Intérêts Composés'!$C$12/100)^(1/12),D541)</f>
        <v>360431.71254144015</v>
      </c>
    </row>
    <row r="543" spans="1:4" x14ac:dyDescent="0.25">
      <c r="A543" s="1" t="s">
        <v>16</v>
      </c>
      <c r="B543" s="2">
        <v>541</v>
      </c>
      <c r="C543" s="32">
        <f>IF('Intérêts Composés'!$C$14*12+1&gt;Calculs!B543,'Intérêts Composés'!$C$10*Calculs!B543+'Intérêts Composés'!$C$8,C542)</f>
        <v>109000</v>
      </c>
      <c r="D543" s="32">
        <f>IF('Intérêts Composés'!$C$14*12+1&gt;Calculs!B543,(D542+'Intérêts Composés'!$C$10)*(1+'Intérêts Composés'!$C$12/100)^(1/12),D542)</f>
        <v>360431.71254144015</v>
      </c>
    </row>
    <row r="544" spans="1:4" x14ac:dyDescent="0.25">
      <c r="A544" s="1" t="s">
        <v>16</v>
      </c>
      <c r="B544" s="2">
        <v>542</v>
      </c>
      <c r="C544" s="32">
        <f>IF('Intérêts Composés'!$C$14*12+1&gt;Calculs!B544,'Intérêts Composés'!$C$10*Calculs!B544+'Intérêts Composés'!$C$8,C543)</f>
        <v>109000</v>
      </c>
      <c r="D544" s="32">
        <f>IF('Intérêts Composés'!$C$14*12+1&gt;Calculs!B544,(D543+'Intérêts Composés'!$C$10)*(1+'Intérêts Composés'!$C$12/100)^(1/12),D543)</f>
        <v>360431.71254144015</v>
      </c>
    </row>
    <row r="545" spans="1:4" x14ac:dyDescent="0.25">
      <c r="A545" s="1" t="s">
        <v>16</v>
      </c>
      <c r="B545" s="2">
        <v>543</v>
      </c>
      <c r="C545" s="32">
        <f>IF('Intérêts Composés'!$C$14*12+1&gt;Calculs!B545,'Intérêts Composés'!$C$10*Calculs!B545+'Intérêts Composés'!$C$8,C544)</f>
        <v>109000</v>
      </c>
      <c r="D545" s="32">
        <f>IF('Intérêts Composés'!$C$14*12+1&gt;Calculs!B545,(D544+'Intérêts Composés'!$C$10)*(1+'Intérêts Composés'!$C$12/100)^(1/12),D544)</f>
        <v>360431.71254144015</v>
      </c>
    </row>
    <row r="546" spans="1:4" x14ac:dyDescent="0.25">
      <c r="A546" s="1" t="s">
        <v>16</v>
      </c>
      <c r="B546" s="2">
        <v>544</v>
      </c>
      <c r="C546" s="32">
        <f>IF('Intérêts Composés'!$C$14*12+1&gt;Calculs!B546,'Intérêts Composés'!$C$10*Calculs!B546+'Intérêts Composés'!$C$8,C545)</f>
        <v>109000</v>
      </c>
      <c r="D546" s="32">
        <f>IF('Intérêts Composés'!$C$14*12+1&gt;Calculs!B546,(D545+'Intérêts Composés'!$C$10)*(1+'Intérêts Composés'!$C$12/100)^(1/12),D545)</f>
        <v>360431.71254144015</v>
      </c>
    </row>
    <row r="547" spans="1:4" x14ac:dyDescent="0.25">
      <c r="A547" s="1" t="s">
        <v>16</v>
      </c>
      <c r="B547" s="2">
        <v>545</v>
      </c>
      <c r="C547" s="32">
        <f>IF('Intérêts Composés'!$C$14*12+1&gt;Calculs!B547,'Intérêts Composés'!$C$10*Calculs!B547+'Intérêts Composés'!$C$8,C546)</f>
        <v>109000</v>
      </c>
      <c r="D547" s="32">
        <f>IF('Intérêts Composés'!$C$14*12+1&gt;Calculs!B547,(D546+'Intérêts Composés'!$C$10)*(1+'Intérêts Composés'!$C$12/100)^(1/12),D546)</f>
        <v>360431.71254144015</v>
      </c>
    </row>
    <row r="548" spans="1:4" x14ac:dyDescent="0.25">
      <c r="A548" s="1" t="s">
        <v>16</v>
      </c>
      <c r="B548" s="2">
        <v>546</v>
      </c>
      <c r="C548" s="32">
        <f>IF('Intérêts Composés'!$C$14*12+1&gt;Calculs!B548,'Intérêts Composés'!$C$10*Calculs!B548+'Intérêts Composés'!$C$8,C547)</f>
        <v>109000</v>
      </c>
      <c r="D548" s="32">
        <f>IF('Intérêts Composés'!$C$14*12+1&gt;Calculs!B548,(D547+'Intérêts Composés'!$C$10)*(1+'Intérêts Composés'!$C$12/100)^(1/12),D547)</f>
        <v>360431.71254144015</v>
      </c>
    </row>
    <row r="549" spans="1:4" x14ac:dyDescent="0.25">
      <c r="A549" s="1" t="s">
        <v>16</v>
      </c>
      <c r="B549" s="2">
        <v>547</v>
      </c>
      <c r="C549" s="32">
        <f>IF('Intérêts Composés'!$C$14*12+1&gt;Calculs!B549,'Intérêts Composés'!$C$10*Calculs!B549+'Intérêts Composés'!$C$8,C548)</f>
        <v>109000</v>
      </c>
      <c r="D549" s="32">
        <f>IF('Intérêts Composés'!$C$14*12+1&gt;Calculs!B549,(D548+'Intérêts Composés'!$C$10)*(1+'Intérêts Composés'!$C$12/100)^(1/12),D548)</f>
        <v>360431.71254144015</v>
      </c>
    </row>
    <row r="550" spans="1:4" x14ac:dyDescent="0.25">
      <c r="A550" s="1" t="s">
        <v>16</v>
      </c>
      <c r="B550" s="2">
        <v>548</v>
      </c>
      <c r="C550" s="32">
        <f>IF('Intérêts Composés'!$C$14*12+1&gt;Calculs!B550,'Intérêts Composés'!$C$10*Calculs!B550+'Intérêts Composés'!$C$8,C549)</f>
        <v>109000</v>
      </c>
      <c r="D550" s="32">
        <f>IF('Intérêts Composés'!$C$14*12+1&gt;Calculs!B550,(D549+'Intérêts Composés'!$C$10)*(1+'Intérêts Composés'!$C$12/100)^(1/12),D549)</f>
        <v>360431.71254144015</v>
      </c>
    </row>
    <row r="551" spans="1:4" x14ac:dyDescent="0.25">
      <c r="A551" s="1" t="s">
        <v>16</v>
      </c>
      <c r="B551" s="2">
        <v>549</v>
      </c>
      <c r="C551" s="32">
        <f>IF('Intérêts Composés'!$C$14*12+1&gt;Calculs!B551,'Intérêts Composés'!$C$10*Calculs!B551+'Intérêts Composés'!$C$8,C550)</f>
        <v>109000</v>
      </c>
      <c r="D551" s="32">
        <f>IF('Intérêts Composés'!$C$14*12+1&gt;Calculs!B551,(D550+'Intérêts Composés'!$C$10)*(1+'Intérêts Composés'!$C$12/100)^(1/12),D550)</f>
        <v>360431.71254144015</v>
      </c>
    </row>
    <row r="552" spans="1:4" x14ac:dyDescent="0.25">
      <c r="A552" s="1" t="s">
        <v>16</v>
      </c>
      <c r="B552" s="2">
        <v>550</v>
      </c>
      <c r="C552" s="32">
        <f>IF('Intérêts Composés'!$C$14*12+1&gt;Calculs!B552,'Intérêts Composés'!$C$10*Calculs!B552+'Intérêts Composés'!$C$8,C551)</f>
        <v>109000</v>
      </c>
      <c r="D552" s="32">
        <f>IF('Intérêts Composés'!$C$14*12+1&gt;Calculs!B552,(D551+'Intérêts Composés'!$C$10)*(1+'Intérêts Composés'!$C$12/100)^(1/12),D551)</f>
        <v>360431.71254144015</v>
      </c>
    </row>
    <row r="553" spans="1:4" x14ac:dyDescent="0.25">
      <c r="A553" s="1" t="s">
        <v>16</v>
      </c>
      <c r="B553" s="2">
        <v>551</v>
      </c>
      <c r="C553" s="32">
        <f>IF('Intérêts Composés'!$C$14*12+1&gt;Calculs!B553,'Intérêts Composés'!$C$10*Calculs!B553+'Intérêts Composés'!$C$8,C552)</f>
        <v>109000</v>
      </c>
      <c r="D553" s="32">
        <f>IF('Intérêts Composés'!$C$14*12+1&gt;Calculs!B553,(D552+'Intérêts Composés'!$C$10)*(1+'Intérêts Composés'!$C$12/100)^(1/12),D552)</f>
        <v>360431.71254144015</v>
      </c>
    </row>
    <row r="554" spans="1:4" x14ac:dyDescent="0.25">
      <c r="A554" s="1" t="s">
        <v>16</v>
      </c>
      <c r="B554" s="2">
        <v>552</v>
      </c>
      <c r="C554" s="32">
        <f>IF('Intérêts Composés'!$C$14*12+1&gt;Calculs!B554,'Intérêts Composés'!$C$10*Calculs!B554+'Intérêts Composés'!$C$8,C553)</f>
        <v>109000</v>
      </c>
      <c r="D554" s="32">
        <f>IF('Intérêts Composés'!$C$14*12+1&gt;Calculs!B554,(D553+'Intérêts Composés'!$C$10)*(1+'Intérêts Composés'!$C$12/100)^(1/12),D553)</f>
        <v>360431.71254144015</v>
      </c>
    </row>
    <row r="555" spans="1:4" x14ac:dyDescent="0.25">
      <c r="A555" s="1" t="s">
        <v>16</v>
      </c>
      <c r="B555" s="2">
        <v>553</v>
      </c>
      <c r="C555" s="32">
        <f>IF('Intérêts Composés'!$C$14*12+1&gt;Calculs!B555,'Intérêts Composés'!$C$10*Calculs!B555+'Intérêts Composés'!$C$8,C554)</f>
        <v>109000</v>
      </c>
      <c r="D555" s="32">
        <f>IF('Intérêts Composés'!$C$14*12+1&gt;Calculs!B555,(D554+'Intérêts Composés'!$C$10)*(1+'Intérêts Composés'!$C$12/100)^(1/12),D554)</f>
        <v>360431.71254144015</v>
      </c>
    </row>
    <row r="556" spans="1:4" x14ac:dyDescent="0.25">
      <c r="A556" s="1" t="s">
        <v>16</v>
      </c>
      <c r="B556" s="2">
        <v>554</v>
      </c>
      <c r="C556" s="32">
        <f>IF('Intérêts Composés'!$C$14*12+1&gt;Calculs!B556,'Intérêts Composés'!$C$10*Calculs!B556+'Intérêts Composés'!$C$8,C555)</f>
        <v>109000</v>
      </c>
      <c r="D556" s="32">
        <f>IF('Intérêts Composés'!$C$14*12+1&gt;Calculs!B556,(D555+'Intérêts Composés'!$C$10)*(1+'Intérêts Composés'!$C$12/100)^(1/12),D555)</f>
        <v>360431.71254144015</v>
      </c>
    </row>
    <row r="557" spans="1:4" x14ac:dyDescent="0.25">
      <c r="A557" s="1" t="s">
        <v>16</v>
      </c>
      <c r="B557" s="2">
        <v>555</v>
      </c>
      <c r="C557" s="32">
        <f>IF('Intérêts Composés'!$C$14*12+1&gt;Calculs!B557,'Intérêts Composés'!$C$10*Calculs!B557+'Intérêts Composés'!$C$8,C556)</f>
        <v>109000</v>
      </c>
      <c r="D557" s="32">
        <f>IF('Intérêts Composés'!$C$14*12+1&gt;Calculs!B557,(D556+'Intérêts Composés'!$C$10)*(1+'Intérêts Composés'!$C$12/100)^(1/12),D556)</f>
        <v>360431.71254144015</v>
      </c>
    </row>
    <row r="558" spans="1:4" x14ac:dyDescent="0.25">
      <c r="A558" s="1" t="s">
        <v>16</v>
      </c>
      <c r="B558" s="2">
        <v>556</v>
      </c>
      <c r="C558" s="32">
        <f>IF('Intérêts Composés'!$C$14*12+1&gt;Calculs!B558,'Intérêts Composés'!$C$10*Calculs!B558+'Intérêts Composés'!$C$8,C557)</f>
        <v>109000</v>
      </c>
      <c r="D558" s="32">
        <f>IF('Intérêts Composés'!$C$14*12+1&gt;Calculs!B558,(D557+'Intérêts Composés'!$C$10)*(1+'Intérêts Composés'!$C$12/100)^(1/12),D557)</f>
        <v>360431.71254144015</v>
      </c>
    </row>
    <row r="559" spans="1:4" x14ac:dyDescent="0.25">
      <c r="A559" s="1" t="s">
        <v>16</v>
      </c>
      <c r="B559" s="2">
        <v>557</v>
      </c>
      <c r="C559" s="32">
        <f>IF('Intérêts Composés'!$C$14*12+1&gt;Calculs!B559,'Intérêts Composés'!$C$10*Calculs!B559+'Intérêts Composés'!$C$8,C558)</f>
        <v>109000</v>
      </c>
      <c r="D559" s="32">
        <f>IF('Intérêts Composés'!$C$14*12+1&gt;Calculs!B559,(D558+'Intérêts Composés'!$C$10)*(1+'Intérêts Composés'!$C$12/100)^(1/12),D558)</f>
        <v>360431.71254144015</v>
      </c>
    </row>
    <row r="560" spans="1:4" x14ac:dyDescent="0.25">
      <c r="A560" s="1" t="s">
        <v>16</v>
      </c>
      <c r="B560" s="2">
        <v>558</v>
      </c>
      <c r="C560" s="32">
        <f>IF('Intérêts Composés'!$C$14*12+1&gt;Calculs!B560,'Intérêts Composés'!$C$10*Calculs!B560+'Intérêts Composés'!$C$8,C559)</f>
        <v>109000</v>
      </c>
      <c r="D560" s="32">
        <f>IF('Intérêts Composés'!$C$14*12+1&gt;Calculs!B560,(D559+'Intérêts Composés'!$C$10)*(1+'Intérêts Composés'!$C$12/100)^(1/12),D559)</f>
        <v>360431.71254144015</v>
      </c>
    </row>
    <row r="561" spans="1:4" x14ac:dyDescent="0.25">
      <c r="A561" s="1" t="s">
        <v>16</v>
      </c>
      <c r="B561" s="2">
        <v>559</v>
      </c>
      <c r="C561" s="32">
        <f>IF('Intérêts Composés'!$C$14*12+1&gt;Calculs!B561,'Intérêts Composés'!$C$10*Calculs!B561+'Intérêts Composés'!$C$8,C560)</f>
        <v>109000</v>
      </c>
      <c r="D561" s="32">
        <f>IF('Intérêts Composés'!$C$14*12+1&gt;Calculs!B561,(D560+'Intérêts Composés'!$C$10)*(1+'Intérêts Composés'!$C$12/100)^(1/12),D560)</f>
        <v>360431.71254144015</v>
      </c>
    </row>
    <row r="562" spans="1:4" x14ac:dyDescent="0.25">
      <c r="A562" s="1" t="s">
        <v>16</v>
      </c>
      <c r="B562" s="2">
        <v>560</v>
      </c>
      <c r="C562" s="32">
        <f>IF('Intérêts Composés'!$C$14*12+1&gt;Calculs!B562,'Intérêts Composés'!$C$10*Calculs!B562+'Intérêts Composés'!$C$8,C561)</f>
        <v>109000</v>
      </c>
      <c r="D562" s="32">
        <f>IF('Intérêts Composés'!$C$14*12+1&gt;Calculs!B562,(D561+'Intérêts Composés'!$C$10)*(1+'Intérêts Composés'!$C$12/100)^(1/12),D561)</f>
        <v>360431.71254144015</v>
      </c>
    </row>
    <row r="563" spans="1:4" x14ac:dyDescent="0.25">
      <c r="A563" s="1" t="s">
        <v>16</v>
      </c>
      <c r="B563" s="2">
        <v>561</v>
      </c>
      <c r="C563" s="32">
        <f>IF('Intérêts Composés'!$C$14*12+1&gt;Calculs!B563,'Intérêts Composés'!$C$10*Calculs!B563+'Intérêts Composés'!$C$8,C562)</f>
        <v>109000</v>
      </c>
      <c r="D563" s="32">
        <f>IF('Intérêts Composés'!$C$14*12+1&gt;Calculs!B563,(D562+'Intérêts Composés'!$C$10)*(1+'Intérêts Composés'!$C$12/100)^(1/12),D562)</f>
        <v>360431.71254144015</v>
      </c>
    </row>
    <row r="564" spans="1:4" x14ac:dyDescent="0.25">
      <c r="A564" s="1" t="s">
        <v>16</v>
      </c>
      <c r="B564" s="2">
        <v>562</v>
      </c>
      <c r="C564" s="32">
        <f>IF('Intérêts Composés'!$C$14*12+1&gt;Calculs!B564,'Intérêts Composés'!$C$10*Calculs!B564+'Intérêts Composés'!$C$8,C563)</f>
        <v>109000</v>
      </c>
      <c r="D564" s="32">
        <f>IF('Intérêts Composés'!$C$14*12+1&gt;Calculs!B564,(D563+'Intérêts Composés'!$C$10)*(1+'Intérêts Composés'!$C$12/100)^(1/12),D563)</f>
        <v>360431.71254144015</v>
      </c>
    </row>
    <row r="565" spans="1:4" x14ac:dyDescent="0.25">
      <c r="A565" s="1" t="s">
        <v>16</v>
      </c>
      <c r="B565" s="2">
        <v>563</v>
      </c>
      <c r="C565" s="32">
        <f>IF('Intérêts Composés'!$C$14*12+1&gt;Calculs!B565,'Intérêts Composés'!$C$10*Calculs!B565+'Intérêts Composés'!$C$8,C564)</f>
        <v>109000</v>
      </c>
      <c r="D565" s="32">
        <f>IF('Intérêts Composés'!$C$14*12+1&gt;Calculs!B565,(D564+'Intérêts Composés'!$C$10)*(1+'Intérêts Composés'!$C$12/100)^(1/12),D564)</f>
        <v>360431.71254144015</v>
      </c>
    </row>
    <row r="566" spans="1:4" x14ac:dyDescent="0.25">
      <c r="A566" s="1" t="s">
        <v>16</v>
      </c>
      <c r="B566" s="2">
        <v>564</v>
      </c>
      <c r="C566" s="32">
        <f>IF('Intérêts Composés'!$C$14*12+1&gt;Calculs!B566,'Intérêts Composés'!$C$10*Calculs!B566+'Intérêts Composés'!$C$8,C565)</f>
        <v>109000</v>
      </c>
      <c r="D566" s="32">
        <f>IF('Intérêts Composés'!$C$14*12+1&gt;Calculs!B566,(D565+'Intérêts Composés'!$C$10)*(1+'Intérêts Composés'!$C$12/100)^(1/12),D565)</f>
        <v>360431.71254144015</v>
      </c>
    </row>
    <row r="567" spans="1:4" x14ac:dyDescent="0.25">
      <c r="A567" s="1" t="s">
        <v>16</v>
      </c>
      <c r="B567" s="2">
        <v>565</v>
      </c>
      <c r="C567" s="32">
        <f>IF('Intérêts Composés'!$C$14*12+1&gt;Calculs!B567,'Intérêts Composés'!$C$10*Calculs!B567+'Intérêts Composés'!$C$8,C566)</f>
        <v>109000</v>
      </c>
      <c r="D567" s="32">
        <f>IF('Intérêts Composés'!$C$14*12+1&gt;Calculs!B567,(D566+'Intérêts Composés'!$C$10)*(1+'Intérêts Composés'!$C$12/100)^(1/12),D566)</f>
        <v>360431.71254144015</v>
      </c>
    </row>
    <row r="568" spans="1:4" x14ac:dyDescent="0.25">
      <c r="A568" s="1" t="s">
        <v>16</v>
      </c>
      <c r="B568" s="2">
        <v>566</v>
      </c>
      <c r="C568" s="32">
        <f>IF('Intérêts Composés'!$C$14*12+1&gt;Calculs!B568,'Intérêts Composés'!$C$10*Calculs!B568+'Intérêts Composés'!$C$8,C567)</f>
        <v>109000</v>
      </c>
      <c r="D568" s="32">
        <f>IF('Intérêts Composés'!$C$14*12+1&gt;Calculs!B568,(D567+'Intérêts Composés'!$C$10)*(1+'Intérêts Composés'!$C$12/100)^(1/12),D567)</f>
        <v>360431.71254144015</v>
      </c>
    </row>
    <row r="569" spans="1:4" x14ac:dyDescent="0.25">
      <c r="A569" s="1" t="s">
        <v>16</v>
      </c>
      <c r="B569" s="2">
        <v>567</v>
      </c>
      <c r="C569" s="32">
        <f>IF('Intérêts Composés'!$C$14*12+1&gt;Calculs!B569,'Intérêts Composés'!$C$10*Calculs!B569+'Intérêts Composés'!$C$8,C568)</f>
        <v>109000</v>
      </c>
      <c r="D569" s="32">
        <f>IF('Intérêts Composés'!$C$14*12+1&gt;Calculs!B569,(D568+'Intérêts Composés'!$C$10)*(1+'Intérêts Composés'!$C$12/100)^(1/12),D568)</f>
        <v>360431.71254144015</v>
      </c>
    </row>
    <row r="570" spans="1:4" x14ac:dyDescent="0.25">
      <c r="A570" s="1" t="s">
        <v>16</v>
      </c>
      <c r="B570" s="2">
        <v>568</v>
      </c>
      <c r="C570" s="32">
        <f>IF('Intérêts Composés'!$C$14*12+1&gt;Calculs!B570,'Intérêts Composés'!$C$10*Calculs!B570+'Intérêts Composés'!$C$8,C569)</f>
        <v>109000</v>
      </c>
      <c r="D570" s="32">
        <f>IF('Intérêts Composés'!$C$14*12+1&gt;Calculs!B570,(D569+'Intérêts Composés'!$C$10)*(1+'Intérêts Composés'!$C$12/100)^(1/12),D569)</f>
        <v>360431.71254144015</v>
      </c>
    </row>
    <row r="571" spans="1:4" x14ac:dyDescent="0.25">
      <c r="A571" s="1" t="s">
        <v>16</v>
      </c>
      <c r="B571" s="2">
        <v>569</v>
      </c>
      <c r="C571" s="32">
        <f>IF('Intérêts Composés'!$C$14*12+1&gt;Calculs!B571,'Intérêts Composés'!$C$10*Calculs!B571+'Intérêts Composés'!$C$8,C570)</f>
        <v>109000</v>
      </c>
      <c r="D571" s="32">
        <f>IF('Intérêts Composés'!$C$14*12+1&gt;Calculs!B571,(D570+'Intérêts Composés'!$C$10)*(1+'Intérêts Composés'!$C$12/100)^(1/12),D570)</f>
        <v>360431.71254144015</v>
      </c>
    </row>
    <row r="572" spans="1:4" x14ac:dyDescent="0.25">
      <c r="A572" s="1" t="s">
        <v>16</v>
      </c>
      <c r="B572" s="2">
        <v>570</v>
      </c>
      <c r="C572" s="32">
        <f>IF('Intérêts Composés'!$C$14*12+1&gt;Calculs!B572,'Intérêts Composés'!$C$10*Calculs!B572+'Intérêts Composés'!$C$8,C571)</f>
        <v>109000</v>
      </c>
      <c r="D572" s="32">
        <f>IF('Intérêts Composés'!$C$14*12+1&gt;Calculs!B572,(D571+'Intérêts Composés'!$C$10)*(1+'Intérêts Composés'!$C$12/100)^(1/12),D571)</f>
        <v>360431.71254144015</v>
      </c>
    </row>
    <row r="573" spans="1:4" x14ac:dyDescent="0.25">
      <c r="A573" s="1" t="s">
        <v>16</v>
      </c>
      <c r="B573" s="2">
        <v>571</v>
      </c>
      <c r="C573" s="32">
        <f>IF('Intérêts Composés'!$C$14*12+1&gt;Calculs!B573,'Intérêts Composés'!$C$10*Calculs!B573+'Intérêts Composés'!$C$8,C572)</f>
        <v>109000</v>
      </c>
      <c r="D573" s="32">
        <f>IF('Intérêts Composés'!$C$14*12+1&gt;Calculs!B573,(D572+'Intérêts Composés'!$C$10)*(1+'Intérêts Composés'!$C$12/100)^(1/12),D572)</f>
        <v>360431.71254144015</v>
      </c>
    </row>
    <row r="574" spans="1:4" x14ac:dyDescent="0.25">
      <c r="A574" s="1" t="s">
        <v>16</v>
      </c>
      <c r="B574" s="2">
        <v>572</v>
      </c>
      <c r="C574" s="32">
        <f>IF('Intérêts Composés'!$C$14*12+1&gt;Calculs!B574,'Intérêts Composés'!$C$10*Calculs!B574+'Intérêts Composés'!$C$8,C573)</f>
        <v>109000</v>
      </c>
      <c r="D574" s="32">
        <f>IF('Intérêts Composés'!$C$14*12+1&gt;Calculs!B574,(D573+'Intérêts Composés'!$C$10)*(1+'Intérêts Composés'!$C$12/100)^(1/12),D573)</f>
        <v>360431.71254144015</v>
      </c>
    </row>
    <row r="575" spans="1:4" x14ac:dyDescent="0.25">
      <c r="A575" s="1" t="s">
        <v>16</v>
      </c>
      <c r="B575" s="2">
        <v>573</v>
      </c>
      <c r="C575" s="32">
        <f>IF('Intérêts Composés'!$C$14*12+1&gt;Calculs!B575,'Intérêts Composés'!$C$10*Calculs!B575+'Intérêts Composés'!$C$8,C574)</f>
        <v>109000</v>
      </c>
      <c r="D575" s="32">
        <f>IF('Intérêts Composés'!$C$14*12+1&gt;Calculs!B575,(D574+'Intérêts Composés'!$C$10)*(1+'Intérêts Composés'!$C$12/100)^(1/12),D574)</f>
        <v>360431.71254144015</v>
      </c>
    </row>
    <row r="576" spans="1:4" x14ac:dyDescent="0.25">
      <c r="A576" s="1" t="s">
        <v>16</v>
      </c>
      <c r="B576" s="2">
        <v>574</v>
      </c>
      <c r="C576" s="32">
        <f>IF('Intérêts Composés'!$C$14*12+1&gt;Calculs!B576,'Intérêts Composés'!$C$10*Calculs!B576+'Intérêts Composés'!$C$8,C575)</f>
        <v>109000</v>
      </c>
      <c r="D576" s="32">
        <f>IF('Intérêts Composés'!$C$14*12+1&gt;Calculs!B576,(D575+'Intérêts Composés'!$C$10)*(1+'Intérêts Composés'!$C$12/100)^(1/12),D575)</f>
        <v>360431.71254144015</v>
      </c>
    </row>
    <row r="577" spans="1:4" x14ac:dyDescent="0.25">
      <c r="A577" s="1" t="s">
        <v>16</v>
      </c>
      <c r="B577" s="2">
        <v>575</v>
      </c>
      <c r="C577" s="32">
        <f>IF('Intérêts Composés'!$C$14*12+1&gt;Calculs!B577,'Intérêts Composés'!$C$10*Calculs!B577+'Intérêts Composés'!$C$8,C576)</f>
        <v>109000</v>
      </c>
      <c r="D577" s="32">
        <f>IF('Intérêts Composés'!$C$14*12+1&gt;Calculs!B577,(D576+'Intérêts Composés'!$C$10)*(1+'Intérêts Composés'!$C$12/100)^(1/12),D576)</f>
        <v>360431.71254144015</v>
      </c>
    </row>
    <row r="578" spans="1:4" x14ac:dyDescent="0.25">
      <c r="A578" s="1" t="s">
        <v>16</v>
      </c>
      <c r="B578" s="2">
        <v>576</v>
      </c>
      <c r="C578" s="32">
        <f>IF('Intérêts Composés'!$C$14*12+1&gt;Calculs!B578,'Intérêts Composés'!$C$10*Calculs!B578+'Intérêts Composés'!$C$8,C577)</f>
        <v>109000</v>
      </c>
      <c r="D578" s="32">
        <f>IF('Intérêts Composés'!$C$14*12+1&gt;Calculs!B578,(D577+'Intérêts Composés'!$C$10)*(1+'Intérêts Composés'!$C$12/100)^(1/12),D577)</f>
        <v>360431.71254144015</v>
      </c>
    </row>
    <row r="579" spans="1:4" x14ac:dyDescent="0.25">
      <c r="A579" s="1" t="s">
        <v>16</v>
      </c>
      <c r="B579" s="2">
        <v>577</v>
      </c>
      <c r="C579" s="32">
        <f>IF('Intérêts Composés'!$C$14*12+1&gt;Calculs!B579,'Intérêts Composés'!$C$10*Calculs!B579+'Intérêts Composés'!$C$8,C578)</f>
        <v>109000</v>
      </c>
      <c r="D579" s="32">
        <f>IF('Intérêts Composés'!$C$14*12+1&gt;Calculs!B579,(D578+'Intérêts Composés'!$C$10)*(1+'Intérêts Composés'!$C$12/100)^(1/12),D578)</f>
        <v>360431.71254144015</v>
      </c>
    </row>
    <row r="580" spans="1:4" x14ac:dyDescent="0.25">
      <c r="A580" s="1" t="s">
        <v>16</v>
      </c>
      <c r="B580" s="2">
        <v>578</v>
      </c>
      <c r="C580" s="32">
        <f>IF('Intérêts Composés'!$C$14*12+1&gt;Calculs!B580,'Intérêts Composés'!$C$10*Calculs!B580+'Intérêts Composés'!$C$8,C579)</f>
        <v>109000</v>
      </c>
      <c r="D580" s="32">
        <f>IF('Intérêts Composés'!$C$14*12+1&gt;Calculs!B580,(D579+'Intérêts Composés'!$C$10)*(1+'Intérêts Composés'!$C$12/100)^(1/12),D579)</f>
        <v>360431.71254144015</v>
      </c>
    </row>
    <row r="581" spans="1:4" x14ac:dyDescent="0.25">
      <c r="A581" s="1" t="s">
        <v>16</v>
      </c>
      <c r="B581" s="2">
        <v>579</v>
      </c>
      <c r="C581" s="32">
        <f>IF('Intérêts Composés'!$C$14*12+1&gt;Calculs!B581,'Intérêts Composés'!$C$10*Calculs!B581+'Intérêts Composés'!$C$8,C580)</f>
        <v>109000</v>
      </c>
      <c r="D581" s="32">
        <f>IF('Intérêts Composés'!$C$14*12+1&gt;Calculs!B581,(D580+'Intérêts Composés'!$C$10)*(1+'Intérêts Composés'!$C$12/100)^(1/12),D580)</f>
        <v>360431.71254144015</v>
      </c>
    </row>
    <row r="582" spans="1:4" x14ac:dyDescent="0.25">
      <c r="A582" s="1" t="s">
        <v>16</v>
      </c>
      <c r="B582" s="2">
        <v>580</v>
      </c>
      <c r="C582" s="32">
        <f>IF('Intérêts Composés'!$C$14*12+1&gt;Calculs!B582,'Intérêts Composés'!$C$10*Calculs!B582+'Intérêts Composés'!$C$8,C581)</f>
        <v>109000</v>
      </c>
      <c r="D582" s="32">
        <f>IF('Intérêts Composés'!$C$14*12+1&gt;Calculs!B582,(D581+'Intérêts Composés'!$C$10)*(1+'Intérêts Composés'!$C$12/100)^(1/12),D581)</f>
        <v>360431.71254144015</v>
      </c>
    </row>
    <row r="583" spans="1:4" x14ac:dyDescent="0.25">
      <c r="A583" s="1" t="s">
        <v>16</v>
      </c>
      <c r="B583" s="2">
        <v>581</v>
      </c>
      <c r="C583" s="32">
        <f>IF('Intérêts Composés'!$C$14*12+1&gt;Calculs!B583,'Intérêts Composés'!$C$10*Calculs!B583+'Intérêts Composés'!$C$8,C582)</f>
        <v>109000</v>
      </c>
      <c r="D583" s="32">
        <f>IF('Intérêts Composés'!$C$14*12+1&gt;Calculs!B583,(D582+'Intérêts Composés'!$C$10)*(1+'Intérêts Composés'!$C$12/100)^(1/12),D582)</f>
        <v>360431.71254144015</v>
      </c>
    </row>
    <row r="584" spans="1:4" x14ac:dyDescent="0.25">
      <c r="A584" s="1" t="s">
        <v>16</v>
      </c>
      <c r="B584" s="2">
        <v>582</v>
      </c>
      <c r="C584" s="32">
        <f>IF('Intérêts Composés'!$C$14*12+1&gt;Calculs!B584,'Intérêts Composés'!$C$10*Calculs!B584+'Intérêts Composés'!$C$8,C583)</f>
        <v>109000</v>
      </c>
      <c r="D584" s="32">
        <f>IF('Intérêts Composés'!$C$14*12+1&gt;Calculs!B584,(D583+'Intérêts Composés'!$C$10)*(1+'Intérêts Composés'!$C$12/100)^(1/12),D583)</f>
        <v>360431.71254144015</v>
      </c>
    </row>
    <row r="585" spans="1:4" x14ac:dyDescent="0.25">
      <c r="A585" s="1" t="s">
        <v>16</v>
      </c>
      <c r="B585" s="2">
        <v>583</v>
      </c>
      <c r="C585" s="32">
        <f>IF('Intérêts Composés'!$C$14*12+1&gt;Calculs!B585,'Intérêts Composés'!$C$10*Calculs!B585+'Intérêts Composés'!$C$8,C584)</f>
        <v>109000</v>
      </c>
      <c r="D585" s="32">
        <f>IF('Intérêts Composés'!$C$14*12+1&gt;Calculs!B585,(D584+'Intérêts Composés'!$C$10)*(1+'Intérêts Composés'!$C$12/100)^(1/12),D584)</f>
        <v>360431.71254144015</v>
      </c>
    </row>
    <row r="586" spans="1:4" x14ac:dyDescent="0.25">
      <c r="A586" s="1" t="s">
        <v>16</v>
      </c>
      <c r="B586" s="2">
        <v>584</v>
      </c>
      <c r="C586" s="32">
        <f>IF('Intérêts Composés'!$C$14*12+1&gt;Calculs!B586,'Intérêts Composés'!$C$10*Calculs!B586+'Intérêts Composés'!$C$8,C585)</f>
        <v>109000</v>
      </c>
      <c r="D586" s="32">
        <f>IF('Intérêts Composés'!$C$14*12+1&gt;Calculs!B586,(D585+'Intérêts Composés'!$C$10)*(1+'Intérêts Composés'!$C$12/100)^(1/12),D585)</f>
        <v>360431.71254144015</v>
      </c>
    </row>
    <row r="587" spans="1:4" x14ac:dyDescent="0.25">
      <c r="A587" s="1" t="s">
        <v>16</v>
      </c>
      <c r="B587" s="2">
        <v>585</v>
      </c>
      <c r="C587" s="32">
        <f>IF('Intérêts Composés'!$C$14*12+1&gt;Calculs!B587,'Intérêts Composés'!$C$10*Calculs!B587+'Intérêts Composés'!$C$8,C586)</f>
        <v>109000</v>
      </c>
      <c r="D587" s="32">
        <f>IF('Intérêts Composés'!$C$14*12+1&gt;Calculs!B587,(D586+'Intérêts Composés'!$C$10)*(1+'Intérêts Composés'!$C$12/100)^(1/12),D586)</f>
        <v>360431.71254144015</v>
      </c>
    </row>
    <row r="588" spans="1:4" x14ac:dyDescent="0.25">
      <c r="A588" s="1" t="s">
        <v>16</v>
      </c>
      <c r="B588" s="2">
        <v>586</v>
      </c>
      <c r="C588" s="32">
        <f>IF('Intérêts Composés'!$C$14*12+1&gt;Calculs!B588,'Intérêts Composés'!$C$10*Calculs!B588+'Intérêts Composés'!$C$8,C587)</f>
        <v>109000</v>
      </c>
      <c r="D588" s="32">
        <f>IF('Intérêts Composés'!$C$14*12+1&gt;Calculs!B588,(D587+'Intérêts Composés'!$C$10)*(1+'Intérêts Composés'!$C$12/100)^(1/12),D587)</f>
        <v>360431.71254144015</v>
      </c>
    </row>
    <row r="589" spans="1:4" x14ac:dyDescent="0.25">
      <c r="A589" s="1" t="s">
        <v>16</v>
      </c>
      <c r="B589" s="2">
        <v>587</v>
      </c>
      <c r="C589" s="32">
        <f>IF('Intérêts Composés'!$C$14*12+1&gt;Calculs!B589,'Intérêts Composés'!$C$10*Calculs!B589+'Intérêts Composés'!$C$8,C588)</f>
        <v>109000</v>
      </c>
      <c r="D589" s="32">
        <f>IF('Intérêts Composés'!$C$14*12+1&gt;Calculs!B589,(D588+'Intérêts Composés'!$C$10)*(1+'Intérêts Composés'!$C$12/100)^(1/12),D588)</f>
        <v>360431.71254144015</v>
      </c>
    </row>
    <row r="590" spans="1:4" x14ac:dyDescent="0.25">
      <c r="A590" s="1" t="s">
        <v>16</v>
      </c>
      <c r="B590" s="2">
        <v>588</v>
      </c>
      <c r="C590" s="32">
        <f>IF('Intérêts Composés'!$C$14*12+1&gt;Calculs!B590,'Intérêts Composés'!$C$10*Calculs!B590+'Intérêts Composés'!$C$8,C589)</f>
        <v>109000</v>
      </c>
      <c r="D590" s="32">
        <f>IF('Intérêts Composés'!$C$14*12+1&gt;Calculs!B590,(D589+'Intérêts Composés'!$C$10)*(1+'Intérêts Composés'!$C$12/100)^(1/12),D589)</f>
        <v>360431.71254144015</v>
      </c>
    </row>
    <row r="591" spans="1:4" x14ac:dyDescent="0.25">
      <c r="A591" s="1" t="s">
        <v>16</v>
      </c>
      <c r="B591" s="2">
        <v>589</v>
      </c>
      <c r="C591" s="32">
        <f>IF('Intérêts Composés'!$C$14*12+1&gt;Calculs!B591,'Intérêts Composés'!$C$10*Calculs!B591+'Intérêts Composés'!$C$8,C590)</f>
        <v>109000</v>
      </c>
      <c r="D591" s="32">
        <f>IF('Intérêts Composés'!$C$14*12+1&gt;Calculs!B591,(D590+'Intérêts Composés'!$C$10)*(1+'Intérêts Composés'!$C$12/100)^(1/12),D590)</f>
        <v>360431.71254144015</v>
      </c>
    </row>
    <row r="592" spans="1:4" x14ac:dyDescent="0.25">
      <c r="A592" s="1" t="s">
        <v>16</v>
      </c>
      <c r="B592" s="2">
        <v>590</v>
      </c>
      <c r="C592" s="32">
        <f>IF('Intérêts Composés'!$C$14*12+1&gt;Calculs!B592,'Intérêts Composés'!$C$10*Calculs!B592+'Intérêts Composés'!$C$8,C591)</f>
        <v>109000</v>
      </c>
      <c r="D592" s="32">
        <f>IF('Intérêts Composés'!$C$14*12+1&gt;Calculs!B592,(D591+'Intérêts Composés'!$C$10)*(1+'Intérêts Composés'!$C$12/100)^(1/12),D591)</f>
        <v>360431.71254144015</v>
      </c>
    </row>
    <row r="593" spans="1:4" x14ac:dyDescent="0.25">
      <c r="A593" s="1" t="s">
        <v>16</v>
      </c>
      <c r="B593" s="2">
        <v>591</v>
      </c>
      <c r="C593" s="32">
        <f>IF('Intérêts Composés'!$C$14*12+1&gt;Calculs!B593,'Intérêts Composés'!$C$10*Calculs!B593+'Intérêts Composés'!$C$8,C592)</f>
        <v>109000</v>
      </c>
      <c r="D593" s="32">
        <f>IF('Intérêts Composés'!$C$14*12+1&gt;Calculs!B593,(D592+'Intérêts Composés'!$C$10)*(1+'Intérêts Composés'!$C$12/100)^(1/12),D592)</f>
        <v>360431.71254144015</v>
      </c>
    </row>
    <row r="594" spans="1:4" x14ac:dyDescent="0.25">
      <c r="A594" s="1" t="s">
        <v>16</v>
      </c>
      <c r="B594" s="2">
        <v>592</v>
      </c>
      <c r="C594" s="32">
        <f>IF('Intérêts Composés'!$C$14*12+1&gt;Calculs!B594,'Intérêts Composés'!$C$10*Calculs!B594+'Intérêts Composés'!$C$8,C593)</f>
        <v>109000</v>
      </c>
      <c r="D594" s="32">
        <f>IF('Intérêts Composés'!$C$14*12+1&gt;Calculs!B594,(D593+'Intérêts Composés'!$C$10)*(1+'Intérêts Composés'!$C$12/100)^(1/12),D593)</f>
        <v>360431.71254144015</v>
      </c>
    </row>
    <row r="595" spans="1:4" x14ac:dyDescent="0.25">
      <c r="A595" s="1" t="s">
        <v>16</v>
      </c>
      <c r="B595" s="2">
        <v>593</v>
      </c>
      <c r="C595" s="32">
        <f>IF('Intérêts Composés'!$C$14*12+1&gt;Calculs!B595,'Intérêts Composés'!$C$10*Calculs!B595+'Intérêts Composés'!$C$8,C594)</f>
        <v>109000</v>
      </c>
      <c r="D595" s="32">
        <f>IF('Intérêts Composés'!$C$14*12+1&gt;Calculs!B595,(D594+'Intérêts Composés'!$C$10)*(1+'Intérêts Composés'!$C$12/100)^(1/12),D594)</f>
        <v>360431.71254144015</v>
      </c>
    </row>
    <row r="596" spans="1:4" x14ac:dyDescent="0.25">
      <c r="A596" s="1" t="s">
        <v>16</v>
      </c>
      <c r="B596" s="2">
        <v>594</v>
      </c>
      <c r="C596" s="32">
        <f>IF('Intérêts Composés'!$C$14*12+1&gt;Calculs!B596,'Intérêts Composés'!$C$10*Calculs!B596+'Intérêts Composés'!$C$8,C595)</f>
        <v>109000</v>
      </c>
      <c r="D596" s="32">
        <f>IF('Intérêts Composés'!$C$14*12+1&gt;Calculs!B596,(D595+'Intérêts Composés'!$C$10)*(1+'Intérêts Composés'!$C$12/100)^(1/12),D595)</f>
        <v>360431.71254144015</v>
      </c>
    </row>
    <row r="597" spans="1:4" x14ac:dyDescent="0.25">
      <c r="A597" s="1" t="s">
        <v>16</v>
      </c>
      <c r="B597" s="2">
        <v>595</v>
      </c>
      <c r="C597" s="32">
        <f>IF('Intérêts Composés'!$C$14*12+1&gt;Calculs!B597,'Intérêts Composés'!$C$10*Calculs!B597+'Intérêts Composés'!$C$8,C596)</f>
        <v>109000</v>
      </c>
      <c r="D597" s="32">
        <f>IF('Intérêts Composés'!$C$14*12+1&gt;Calculs!B597,(D596+'Intérêts Composés'!$C$10)*(1+'Intérêts Composés'!$C$12/100)^(1/12),D596)</f>
        <v>360431.71254144015</v>
      </c>
    </row>
    <row r="598" spans="1:4" x14ac:dyDescent="0.25">
      <c r="A598" s="1" t="s">
        <v>16</v>
      </c>
      <c r="B598" s="2">
        <v>596</v>
      </c>
      <c r="C598" s="32">
        <f>IF('Intérêts Composés'!$C$14*12+1&gt;Calculs!B598,'Intérêts Composés'!$C$10*Calculs!B598+'Intérêts Composés'!$C$8,C597)</f>
        <v>109000</v>
      </c>
      <c r="D598" s="32">
        <f>IF('Intérêts Composés'!$C$14*12+1&gt;Calculs!B598,(D597+'Intérêts Composés'!$C$10)*(1+'Intérêts Composés'!$C$12/100)^(1/12),D597)</f>
        <v>360431.71254144015</v>
      </c>
    </row>
    <row r="599" spans="1:4" x14ac:dyDescent="0.25">
      <c r="A599" s="1" t="s">
        <v>16</v>
      </c>
      <c r="B599" s="2">
        <v>597</v>
      </c>
      <c r="C599" s="32">
        <f>IF('Intérêts Composés'!$C$14*12+1&gt;Calculs!B599,'Intérêts Composés'!$C$10*Calculs!B599+'Intérêts Composés'!$C$8,C598)</f>
        <v>109000</v>
      </c>
      <c r="D599" s="32">
        <f>IF('Intérêts Composés'!$C$14*12+1&gt;Calculs!B599,(D598+'Intérêts Composés'!$C$10)*(1+'Intérêts Composés'!$C$12/100)^(1/12),D598)</f>
        <v>360431.71254144015</v>
      </c>
    </row>
    <row r="600" spans="1:4" x14ac:dyDescent="0.25">
      <c r="A600" s="1" t="s">
        <v>16</v>
      </c>
      <c r="B600" s="2">
        <v>598</v>
      </c>
      <c r="C600" s="32">
        <f>IF('Intérêts Composés'!$C$14*12+1&gt;Calculs!B600,'Intérêts Composés'!$C$10*Calculs!B600+'Intérêts Composés'!$C$8,C599)</f>
        <v>109000</v>
      </c>
      <c r="D600" s="32">
        <f>IF('Intérêts Composés'!$C$14*12+1&gt;Calculs!B600,(D599+'Intérêts Composés'!$C$10)*(1+'Intérêts Composés'!$C$12/100)^(1/12),D599)</f>
        <v>360431.71254144015</v>
      </c>
    </row>
    <row r="601" spans="1:4" x14ac:dyDescent="0.25">
      <c r="A601" s="1" t="s">
        <v>16</v>
      </c>
      <c r="B601" s="2">
        <v>599</v>
      </c>
      <c r="C601" s="32">
        <f>IF('Intérêts Composés'!$C$14*12+1&gt;Calculs!B601,'Intérêts Composés'!$C$10*Calculs!B601+'Intérêts Composés'!$C$8,C600)</f>
        <v>109000</v>
      </c>
      <c r="D601" s="32">
        <f>IF('Intérêts Composés'!$C$14*12+1&gt;Calculs!B601,(D600+'Intérêts Composés'!$C$10)*(1+'Intérêts Composés'!$C$12/100)^(1/12),D600)</f>
        <v>360431.71254144015</v>
      </c>
    </row>
    <row r="602" spans="1:4" x14ac:dyDescent="0.25">
      <c r="A602" s="1" t="s">
        <v>16</v>
      </c>
      <c r="B602" s="2">
        <v>600</v>
      </c>
      <c r="C602" s="32">
        <f>IF('Intérêts Composés'!$C$14*12+1&gt;Calculs!B602,'Intérêts Composés'!$C$10*Calculs!B602+'Intérêts Composés'!$C$8,C601)</f>
        <v>109000</v>
      </c>
      <c r="D602" s="32">
        <f>IF('Intérêts Composés'!$C$14*12+1&gt;Calculs!B602,(D601+'Intérêts Composés'!$C$10)*(1+'Intérêts Composés'!$C$12/100)^(1/12),D601)</f>
        <v>360431.71254144015</v>
      </c>
    </row>
    <row r="603" spans="1:4" x14ac:dyDescent="0.25">
      <c r="A603" s="1" t="s">
        <v>16</v>
      </c>
      <c r="B603" s="2">
        <v>601</v>
      </c>
      <c r="C603" s="32">
        <f>IF('Intérêts Composés'!$C$14*12+1&gt;Calculs!B603,'Intérêts Composés'!$C$10*Calculs!B603+'Intérêts Composés'!$C$8,C602)</f>
        <v>109000</v>
      </c>
      <c r="D603" s="32">
        <f>IF('Intérêts Composés'!$C$14*12+1&gt;Calculs!B603,(D602+'Intérêts Composés'!$C$10)*(1+'Intérêts Composés'!$C$12/100)^(1/12),D602)</f>
        <v>360431.71254144015</v>
      </c>
    </row>
    <row r="604" spans="1:4" x14ac:dyDescent="0.25">
      <c r="A604" s="1" t="s">
        <v>16</v>
      </c>
      <c r="B604" s="2">
        <v>602</v>
      </c>
      <c r="C604" s="32">
        <f>IF('Intérêts Composés'!$C$14*12+1&gt;Calculs!B604,'Intérêts Composés'!$C$10*Calculs!B604+'Intérêts Composés'!$C$8,C603)</f>
        <v>109000</v>
      </c>
      <c r="D604" s="32">
        <f>IF('Intérêts Composés'!$C$14*12+1&gt;Calculs!B604,(D603+'Intérêts Composés'!$C$10)*(1+'Intérêts Composés'!$C$12/100)^(1/12),D603)</f>
        <v>360431.71254144015</v>
      </c>
    </row>
    <row r="605" spans="1:4" x14ac:dyDescent="0.25">
      <c r="A605" s="1" t="s">
        <v>16</v>
      </c>
      <c r="B605" s="2">
        <v>603</v>
      </c>
      <c r="C605" s="32">
        <f>IF('Intérêts Composés'!$C$14*12+1&gt;Calculs!B605,'Intérêts Composés'!$C$10*Calculs!B605+'Intérêts Composés'!$C$8,C604)</f>
        <v>109000</v>
      </c>
      <c r="D605" s="32">
        <f>IF('Intérêts Composés'!$C$14*12+1&gt;Calculs!B605,(D604+'Intérêts Composés'!$C$10)*(1+'Intérêts Composés'!$C$12/100)^(1/12),D604)</f>
        <v>360431.71254144015</v>
      </c>
    </row>
    <row r="606" spans="1:4" x14ac:dyDescent="0.25">
      <c r="A606" s="1" t="s">
        <v>16</v>
      </c>
      <c r="B606" s="2">
        <v>604</v>
      </c>
      <c r="C606" s="32">
        <f>IF('Intérêts Composés'!$C$14*12+1&gt;Calculs!B606,'Intérêts Composés'!$C$10*Calculs!B606+'Intérêts Composés'!$C$8,C605)</f>
        <v>109000</v>
      </c>
      <c r="D606" s="32">
        <f>IF('Intérêts Composés'!$C$14*12+1&gt;Calculs!B606,(D605+'Intérêts Composés'!$C$10)*(1+'Intérêts Composés'!$C$12/100)^(1/12),D605)</f>
        <v>360431.71254144015</v>
      </c>
    </row>
    <row r="607" spans="1:4" x14ac:dyDescent="0.25">
      <c r="A607" s="1" t="s">
        <v>16</v>
      </c>
      <c r="B607" s="2">
        <v>605</v>
      </c>
      <c r="C607" s="32">
        <f>IF('Intérêts Composés'!$C$14*12+1&gt;Calculs!B607,'Intérêts Composés'!$C$10*Calculs!B607+'Intérêts Composés'!$C$8,C606)</f>
        <v>109000</v>
      </c>
      <c r="D607" s="32">
        <f>IF('Intérêts Composés'!$C$14*12+1&gt;Calculs!B607,(D606+'Intérêts Composés'!$C$10)*(1+'Intérêts Composés'!$C$12/100)^(1/12),D606)</f>
        <v>360431.71254144015</v>
      </c>
    </row>
    <row r="608" spans="1:4" x14ac:dyDescent="0.25">
      <c r="A608" s="1" t="s">
        <v>16</v>
      </c>
      <c r="B608" s="2">
        <v>606</v>
      </c>
      <c r="C608" s="32">
        <f>IF('Intérêts Composés'!$C$14*12+1&gt;Calculs!B608,'Intérêts Composés'!$C$10*Calculs!B608+'Intérêts Composés'!$C$8,C607)</f>
        <v>109000</v>
      </c>
      <c r="D608" s="32">
        <f>IF('Intérêts Composés'!$C$14*12+1&gt;Calculs!B608,(D607+'Intérêts Composés'!$C$10)*(1+'Intérêts Composés'!$C$12/100)^(1/12),D607)</f>
        <v>360431.71254144015</v>
      </c>
    </row>
    <row r="609" spans="1:4" x14ac:dyDescent="0.25">
      <c r="A609" s="1" t="s">
        <v>16</v>
      </c>
      <c r="B609" s="2">
        <v>607</v>
      </c>
      <c r="C609" s="32">
        <f>IF('Intérêts Composés'!$C$14*12+1&gt;Calculs!B609,'Intérêts Composés'!$C$10*Calculs!B609+'Intérêts Composés'!$C$8,C608)</f>
        <v>109000</v>
      </c>
      <c r="D609" s="32">
        <f>IF('Intérêts Composés'!$C$14*12+1&gt;Calculs!B609,(D608+'Intérêts Composés'!$C$10)*(1+'Intérêts Composés'!$C$12/100)^(1/12),D608)</f>
        <v>360431.71254144015</v>
      </c>
    </row>
    <row r="610" spans="1:4" x14ac:dyDescent="0.25">
      <c r="A610" s="1" t="s">
        <v>16</v>
      </c>
      <c r="B610" s="2">
        <v>608</v>
      </c>
      <c r="C610" s="32">
        <f>IF('Intérêts Composés'!$C$14*12+1&gt;Calculs!B610,'Intérêts Composés'!$C$10*Calculs!B610+'Intérêts Composés'!$C$8,C609)</f>
        <v>109000</v>
      </c>
      <c r="D610" s="32">
        <f>IF('Intérêts Composés'!$C$14*12+1&gt;Calculs!B610,(D609+'Intérêts Composés'!$C$10)*(1+'Intérêts Composés'!$C$12/100)^(1/12),D609)</f>
        <v>360431.71254144015</v>
      </c>
    </row>
    <row r="611" spans="1:4" x14ac:dyDescent="0.25">
      <c r="A611" s="1" t="s">
        <v>16</v>
      </c>
      <c r="B611" s="2">
        <v>609</v>
      </c>
      <c r="C611" s="32">
        <f>IF('Intérêts Composés'!$C$14*12+1&gt;Calculs!B611,'Intérêts Composés'!$C$10*Calculs!B611+'Intérêts Composés'!$C$8,C610)</f>
        <v>109000</v>
      </c>
      <c r="D611" s="32">
        <f>IF('Intérêts Composés'!$C$14*12+1&gt;Calculs!B611,(D610+'Intérêts Composés'!$C$10)*(1+'Intérêts Composés'!$C$12/100)^(1/12),D610)</f>
        <v>360431.71254144015</v>
      </c>
    </row>
    <row r="612" spans="1:4" x14ac:dyDescent="0.25">
      <c r="A612" s="1" t="s">
        <v>16</v>
      </c>
      <c r="B612" s="2">
        <v>610</v>
      </c>
      <c r="C612" s="32">
        <f>IF('Intérêts Composés'!$C$14*12+1&gt;Calculs!B612,'Intérêts Composés'!$C$10*Calculs!B612+'Intérêts Composés'!$C$8,C611)</f>
        <v>109000</v>
      </c>
      <c r="D612" s="32">
        <f>IF('Intérêts Composés'!$C$14*12+1&gt;Calculs!B612,(D611+'Intérêts Composés'!$C$10)*(1+'Intérêts Composés'!$C$12/100)^(1/12),D611)</f>
        <v>360431.71254144015</v>
      </c>
    </row>
    <row r="613" spans="1:4" x14ac:dyDescent="0.25">
      <c r="A613" s="1" t="s">
        <v>16</v>
      </c>
      <c r="B613" s="2">
        <v>611</v>
      </c>
      <c r="C613" s="32">
        <f>IF('Intérêts Composés'!$C$14*12+1&gt;Calculs!B613,'Intérêts Composés'!$C$10*Calculs!B613+'Intérêts Composés'!$C$8,C612)</f>
        <v>109000</v>
      </c>
      <c r="D613" s="32">
        <f>IF('Intérêts Composés'!$C$14*12+1&gt;Calculs!B613,(D612+'Intérêts Composés'!$C$10)*(1+'Intérêts Composés'!$C$12/100)^(1/12),D612)</f>
        <v>360431.71254144015</v>
      </c>
    </row>
    <row r="614" spans="1:4" x14ac:dyDescent="0.25">
      <c r="A614" s="1" t="s">
        <v>16</v>
      </c>
      <c r="B614" s="2">
        <v>612</v>
      </c>
      <c r="C614" s="32">
        <f>IF('Intérêts Composés'!$C$14*12+1&gt;Calculs!B614,'Intérêts Composés'!$C$10*Calculs!B614+'Intérêts Composés'!$C$8,C613)</f>
        <v>109000</v>
      </c>
      <c r="D614" s="32">
        <f>IF('Intérêts Composés'!$C$14*12+1&gt;Calculs!B614,(D613+'Intérêts Composés'!$C$10)*(1+'Intérêts Composés'!$C$12/100)^(1/12),D613)</f>
        <v>360431.71254144015</v>
      </c>
    </row>
    <row r="615" spans="1:4" x14ac:dyDescent="0.25">
      <c r="A615" s="1" t="s">
        <v>16</v>
      </c>
      <c r="B615" s="2">
        <v>613</v>
      </c>
      <c r="C615" s="32">
        <f>IF('Intérêts Composés'!$C$14*12+1&gt;Calculs!B615,'Intérêts Composés'!$C$10*Calculs!B615+'Intérêts Composés'!$C$8,C614)</f>
        <v>109000</v>
      </c>
      <c r="D615" s="32">
        <f>IF('Intérêts Composés'!$C$14*12+1&gt;Calculs!B615,(D614+'Intérêts Composés'!$C$10)*(1+'Intérêts Composés'!$C$12/100)^(1/12),D614)</f>
        <v>360431.71254144015</v>
      </c>
    </row>
    <row r="616" spans="1:4" x14ac:dyDescent="0.25">
      <c r="A616" s="1" t="s">
        <v>16</v>
      </c>
      <c r="B616" s="2">
        <v>614</v>
      </c>
      <c r="C616" s="32">
        <f>IF('Intérêts Composés'!$C$14*12+1&gt;Calculs!B616,'Intérêts Composés'!$C$10*Calculs!B616+'Intérêts Composés'!$C$8,C615)</f>
        <v>109000</v>
      </c>
      <c r="D616" s="32">
        <f>IF('Intérêts Composés'!$C$14*12+1&gt;Calculs!B616,(D615+'Intérêts Composés'!$C$10)*(1+'Intérêts Composés'!$C$12/100)^(1/12),D615)</f>
        <v>360431.71254144015</v>
      </c>
    </row>
    <row r="617" spans="1:4" x14ac:dyDescent="0.25">
      <c r="A617" s="1" t="s">
        <v>16</v>
      </c>
      <c r="B617" s="2">
        <v>615</v>
      </c>
      <c r="C617" s="32">
        <f>IF('Intérêts Composés'!$C$14*12+1&gt;Calculs!B617,'Intérêts Composés'!$C$10*Calculs!B617+'Intérêts Composés'!$C$8,C616)</f>
        <v>109000</v>
      </c>
      <c r="D617" s="32">
        <f>IF('Intérêts Composés'!$C$14*12+1&gt;Calculs!B617,(D616+'Intérêts Composés'!$C$10)*(1+'Intérêts Composés'!$C$12/100)^(1/12),D616)</f>
        <v>360431.71254144015</v>
      </c>
    </row>
    <row r="618" spans="1:4" x14ac:dyDescent="0.25">
      <c r="A618" s="1" t="s">
        <v>16</v>
      </c>
      <c r="B618" s="2">
        <v>616</v>
      </c>
      <c r="C618" s="32">
        <f>IF('Intérêts Composés'!$C$14*12+1&gt;Calculs!B618,'Intérêts Composés'!$C$10*Calculs!B618+'Intérêts Composés'!$C$8,C617)</f>
        <v>109000</v>
      </c>
      <c r="D618" s="32">
        <f>IF('Intérêts Composés'!$C$14*12+1&gt;Calculs!B618,(D617+'Intérêts Composés'!$C$10)*(1+'Intérêts Composés'!$C$12/100)^(1/12),D617)</f>
        <v>360431.71254144015</v>
      </c>
    </row>
    <row r="619" spans="1:4" x14ac:dyDescent="0.25">
      <c r="A619" s="1" t="s">
        <v>16</v>
      </c>
      <c r="B619" s="2">
        <v>617</v>
      </c>
      <c r="C619" s="32">
        <f>IF('Intérêts Composés'!$C$14*12+1&gt;Calculs!B619,'Intérêts Composés'!$C$10*Calculs!B619+'Intérêts Composés'!$C$8,C618)</f>
        <v>109000</v>
      </c>
      <c r="D619" s="32">
        <f>IF('Intérêts Composés'!$C$14*12+1&gt;Calculs!B619,(D618+'Intérêts Composés'!$C$10)*(1+'Intérêts Composés'!$C$12/100)^(1/12),D618)</f>
        <v>360431.71254144015</v>
      </c>
    </row>
    <row r="620" spans="1:4" x14ac:dyDescent="0.25">
      <c r="A620" s="1" t="s">
        <v>16</v>
      </c>
      <c r="B620" s="2">
        <v>618</v>
      </c>
      <c r="C620" s="32">
        <f>IF('Intérêts Composés'!$C$14*12+1&gt;Calculs!B620,'Intérêts Composés'!$C$10*Calculs!B620+'Intérêts Composés'!$C$8,C619)</f>
        <v>109000</v>
      </c>
      <c r="D620" s="32">
        <f>IF('Intérêts Composés'!$C$14*12+1&gt;Calculs!B620,(D619+'Intérêts Composés'!$C$10)*(1+'Intérêts Composés'!$C$12/100)^(1/12),D619)</f>
        <v>360431.71254144015</v>
      </c>
    </row>
    <row r="621" spans="1:4" x14ac:dyDescent="0.25">
      <c r="A621" s="1" t="s">
        <v>16</v>
      </c>
      <c r="B621" s="2">
        <v>619</v>
      </c>
      <c r="C621" s="32">
        <f>IF('Intérêts Composés'!$C$14*12+1&gt;Calculs!B621,'Intérêts Composés'!$C$10*Calculs!B621+'Intérêts Composés'!$C$8,C620)</f>
        <v>109000</v>
      </c>
      <c r="D621" s="32">
        <f>IF('Intérêts Composés'!$C$14*12+1&gt;Calculs!B621,(D620+'Intérêts Composés'!$C$10)*(1+'Intérêts Composés'!$C$12/100)^(1/12),D620)</f>
        <v>360431.71254144015</v>
      </c>
    </row>
    <row r="622" spans="1:4" x14ac:dyDescent="0.25">
      <c r="A622" s="1" t="s">
        <v>16</v>
      </c>
      <c r="B622" s="2">
        <v>620</v>
      </c>
      <c r="C622" s="32">
        <f>IF('Intérêts Composés'!$C$14*12+1&gt;Calculs!B622,'Intérêts Composés'!$C$10*Calculs!B622+'Intérêts Composés'!$C$8,C621)</f>
        <v>109000</v>
      </c>
      <c r="D622" s="32">
        <f>IF('Intérêts Composés'!$C$14*12+1&gt;Calculs!B622,(D621+'Intérêts Composés'!$C$10)*(1+'Intérêts Composés'!$C$12/100)^(1/12),D621)</f>
        <v>360431.71254144015</v>
      </c>
    </row>
    <row r="623" spans="1:4" x14ac:dyDescent="0.25">
      <c r="A623" s="1" t="s">
        <v>16</v>
      </c>
      <c r="B623" s="2">
        <v>621</v>
      </c>
      <c r="C623" s="32">
        <f>IF('Intérêts Composés'!$C$14*12+1&gt;Calculs!B623,'Intérêts Composés'!$C$10*Calculs!B623+'Intérêts Composés'!$C$8,C622)</f>
        <v>109000</v>
      </c>
      <c r="D623" s="32">
        <f>IF('Intérêts Composés'!$C$14*12+1&gt;Calculs!B623,(D622+'Intérêts Composés'!$C$10)*(1+'Intérêts Composés'!$C$12/100)^(1/12),D622)</f>
        <v>360431.71254144015</v>
      </c>
    </row>
    <row r="624" spans="1:4" x14ac:dyDescent="0.25">
      <c r="A624" s="1" t="s">
        <v>16</v>
      </c>
      <c r="B624" s="2">
        <v>622</v>
      </c>
      <c r="C624" s="32">
        <f>IF('Intérêts Composés'!$C$14*12+1&gt;Calculs!B624,'Intérêts Composés'!$C$10*Calculs!B624+'Intérêts Composés'!$C$8,C623)</f>
        <v>109000</v>
      </c>
      <c r="D624" s="32">
        <f>IF('Intérêts Composés'!$C$14*12+1&gt;Calculs!B624,(D623+'Intérêts Composés'!$C$10)*(1+'Intérêts Composés'!$C$12/100)^(1/12),D623)</f>
        <v>360431.71254144015</v>
      </c>
    </row>
    <row r="625" spans="1:4" x14ac:dyDescent="0.25">
      <c r="A625" s="1" t="s">
        <v>16</v>
      </c>
      <c r="B625" s="2">
        <v>623</v>
      </c>
      <c r="C625" s="32">
        <f>IF('Intérêts Composés'!$C$14*12+1&gt;Calculs!B625,'Intérêts Composés'!$C$10*Calculs!B625+'Intérêts Composés'!$C$8,C624)</f>
        <v>109000</v>
      </c>
      <c r="D625" s="32">
        <f>IF('Intérêts Composés'!$C$14*12+1&gt;Calculs!B625,(D624+'Intérêts Composés'!$C$10)*(1+'Intérêts Composés'!$C$12/100)^(1/12),D624)</f>
        <v>360431.71254144015</v>
      </c>
    </row>
    <row r="626" spans="1:4" x14ac:dyDescent="0.25">
      <c r="A626" s="1" t="s">
        <v>16</v>
      </c>
      <c r="B626" s="2">
        <v>624</v>
      </c>
      <c r="C626" s="32">
        <f>IF('Intérêts Composés'!$C$14*12+1&gt;Calculs!B626,'Intérêts Composés'!$C$10*Calculs!B626+'Intérêts Composés'!$C$8,C625)</f>
        <v>109000</v>
      </c>
      <c r="D626" s="32">
        <f>IF('Intérêts Composés'!$C$14*12+1&gt;Calculs!B626,(D625+'Intérêts Composés'!$C$10)*(1+'Intérêts Composés'!$C$12/100)^(1/12),D625)</f>
        <v>360431.71254144015</v>
      </c>
    </row>
    <row r="627" spans="1:4" x14ac:dyDescent="0.25">
      <c r="A627" s="1" t="s">
        <v>16</v>
      </c>
      <c r="B627" s="2">
        <v>625</v>
      </c>
      <c r="C627" s="32">
        <f>IF('Intérêts Composés'!$C$14*12+1&gt;Calculs!B627,'Intérêts Composés'!$C$10*Calculs!B627+'Intérêts Composés'!$C$8,C626)</f>
        <v>109000</v>
      </c>
      <c r="D627" s="32">
        <f>IF('Intérêts Composés'!$C$14*12+1&gt;Calculs!B627,(D626+'Intérêts Composés'!$C$10)*(1+'Intérêts Composés'!$C$12/100)^(1/12),D626)</f>
        <v>360431.71254144015</v>
      </c>
    </row>
    <row r="628" spans="1:4" x14ac:dyDescent="0.25">
      <c r="A628" s="1" t="s">
        <v>16</v>
      </c>
      <c r="B628" s="2">
        <v>626</v>
      </c>
      <c r="C628" s="32">
        <f>IF('Intérêts Composés'!$C$14*12+1&gt;Calculs!B628,'Intérêts Composés'!$C$10*Calculs!B628+'Intérêts Composés'!$C$8,C627)</f>
        <v>109000</v>
      </c>
      <c r="D628" s="32">
        <f>IF('Intérêts Composés'!$C$14*12+1&gt;Calculs!B628,(D627+'Intérêts Composés'!$C$10)*(1+'Intérêts Composés'!$C$12/100)^(1/12),D627)</f>
        <v>360431.71254144015</v>
      </c>
    </row>
    <row r="629" spans="1:4" x14ac:dyDescent="0.25">
      <c r="A629" s="1" t="s">
        <v>16</v>
      </c>
      <c r="B629" s="2">
        <v>627</v>
      </c>
      <c r="C629" s="32">
        <f>IF('Intérêts Composés'!$C$14*12+1&gt;Calculs!B629,'Intérêts Composés'!$C$10*Calculs!B629+'Intérêts Composés'!$C$8,C628)</f>
        <v>109000</v>
      </c>
      <c r="D629" s="32">
        <f>IF('Intérêts Composés'!$C$14*12+1&gt;Calculs!B629,(D628+'Intérêts Composés'!$C$10)*(1+'Intérêts Composés'!$C$12/100)^(1/12),D628)</f>
        <v>360431.71254144015</v>
      </c>
    </row>
    <row r="630" spans="1:4" x14ac:dyDescent="0.25">
      <c r="A630" s="1" t="s">
        <v>16</v>
      </c>
      <c r="B630" s="2">
        <v>628</v>
      </c>
      <c r="C630" s="32">
        <f>IF('Intérêts Composés'!$C$14*12+1&gt;Calculs!B630,'Intérêts Composés'!$C$10*Calculs!B630+'Intérêts Composés'!$C$8,C629)</f>
        <v>109000</v>
      </c>
      <c r="D630" s="32">
        <f>IF('Intérêts Composés'!$C$14*12+1&gt;Calculs!B630,(D629+'Intérêts Composés'!$C$10)*(1+'Intérêts Composés'!$C$12/100)^(1/12),D629)</f>
        <v>360431.71254144015</v>
      </c>
    </row>
    <row r="631" spans="1:4" x14ac:dyDescent="0.25">
      <c r="A631" s="1" t="s">
        <v>16</v>
      </c>
      <c r="B631" s="2">
        <v>629</v>
      </c>
      <c r="C631" s="32">
        <f>IF('Intérêts Composés'!$C$14*12+1&gt;Calculs!B631,'Intérêts Composés'!$C$10*Calculs!B631+'Intérêts Composés'!$C$8,C630)</f>
        <v>109000</v>
      </c>
      <c r="D631" s="32">
        <f>IF('Intérêts Composés'!$C$14*12+1&gt;Calculs!B631,(D630+'Intérêts Composés'!$C$10)*(1+'Intérêts Composés'!$C$12/100)^(1/12),D630)</f>
        <v>360431.71254144015</v>
      </c>
    </row>
    <row r="632" spans="1:4" x14ac:dyDescent="0.25">
      <c r="A632" s="1" t="s">
        <v>16</v>
      </c>
      <c r="B632" s="2">
        <v>630</v>
      </c>
      <c r="C632" s="32">
        <f>IF('Intérêts Composés'!$C$14*12+1&gt;Calculs!B632,'Intérêts Composés'!$C$10*Calculs!B632+'Intérêts Composés'!$C$8,C631)</f>
        <v>109000</v>
      </c>
      <c r="D632" s="32">
        <f>IF('Intérêts Composés'!$C$14*12+1&gt;Calculs!B632,(D631+'Intérêts Composés'!$C$10)*(1+'Intérêts Composés'!$C$12/100)^(1/12),D631)</f>
        <v>360431.71254144015</v>
      </c>
    </row>
    <row r="633" spans="1:4" x14ac:dyDescent="0.25">
      <c r="A633" s="1" t="s">
        <v>16</v>
      </c>
      <c r="B633" s="2">
        <v>631</v>
      </c>
      <c r="C633" s="32">
        <f>IF('Intérêts Composés'!$C$14*12+1&gt;Calculs!B633,'Intérêts Composés'!$C$10*Calculs!B633+'Intérêts Composés'!$C$8,C632)</f>
        <v>109000</v>
      </c>
      <c r="D633" s="32">
        <f>IF('Intérêts Composés'!$C$14*12+1&gt;Calculs!B633,(D632+'Intérêts Composés'!$C$10)*(1+'Intérêts Composés'!$C$12/100)^(1/12),D632)</f>
        <v>360431.71254144015</v>
      </c>
    </row>
    <row r="634" spans="1:4" x14ac:dyDescent="0.25">
      <c r="A634" s="1" t="s">
        <v>16</v>
      </c>
      <c r="B634" s="2">
        <v>632</v>
      </c>
      <c r="C634" s="32">
        <f>IF('Intérêts Composés'!$C$14*12+1&gt;Calculs!B634,'Intérêts Composés'!$C$10*Calculs!B634+'Intérêts Composés'!$C$8,C633)</f>
        <v>109000</v>
      </c>
      <c r="D634" s="32">
        <f>IF('Intérêts Composés'!$C$14*12+1&gt;Calculs!B634,(D633+'Intérêts Composés'!$C$10)*(1+'Intérêts Composés'!$C$12/100)^(1/12),D633)</f>
        <v>360431.71254144015</v>
      </c>
    </row>
    <row r="635" spans="1:4" x14ac:dyDescent="0.25">
      <c r="A635" s="1" t="s">
        <v>16</v>
      </c>
      <c r="B635" s="2">
        <v>633</v>
      </c>
      <c r="C635" s="32">
        <f>IF('Intérêts Composés'!$C$14*12+1&gt;Calculs!B635,'Intérêts Composés'!$C$10*Calculs!B635+'Intérêts Composés'!$C$8,C634)</f>
        <v>109000</v>
      </c>
      <c r="D635" s="32">
        <f>IF('Intérêts Composés'!$C$14*12+1&gt;Calculs!B635,(D634+'Intérêts Composés'!$C$10)*(1+'Intérêts Composés'!$C$12/100)^(1/12),D634)</f>
        <v>360431.71254144015</v>
      </c>
    </row>
    <row r="636" spans="1:4" x14ac:dyDescent="0.25">
      <c r="A636" s="1" t="s">
        <v>16</v>
      </c>
      <c r="B636" s="2">
        <v>634</v>
      </c>
      <c r="C636" s="32">
        <f>IF('Intérêts Composés'!$C$14*12+1&gt;Calculs!B636,'Intérêts Composés'!$C$10*Calculs!B636+'Intérêts Composés'!$C$8,C635)</f>
        <v>109000</v>
      </c>
      <c r="D636" s="32">
        <f>IF('Intérêts Composés'!$C$14*12+1&gt;Calculs!B636,(D635+'Intérêts Composés'!$C$10)*(1+'Intérêts Composés'!$C$12/100)^(1/12),D635)</f>
        <v>360431.71254144015</v>
      </c>
    </row>
    <row r="637" spans="1:4" x14ac:dyDescent="0.25">
      <c r="A637" s="1" t="s">
        <v>16</v>
      </c>
      <c r="B637" s="2">
        <v>635</v>
      </c>
      <c r="C637" s="32">
        <f>IF('Intérêts Composés'!$C$14*12+1&gt;Calculs!B637,'Intérêts Composés'!$C$10*Calculs!B637+'Intérêts Composés'!$C$8,C636)</f>
        <v>109000</v>
      </c>
      <c r="D637" s="32">
        <f>IF('Intérêts Composés'!$C$14*12+1&gt;Calculs!B637,(D636+'Intérêts Composés'!$C$10)*(1+'Intérêts Composés'!$C$12/100)^(1/12),D636)</f>
        <v>360431.71254144015</v>
      </c>
    </row>
    <row r="638" spans="1:4" x14ac:dyDescent="0.25">
      <c r="A638" s="1" t="s">
        <v>16</v>
      </c>
      <c r="B638" s="2">
        <v>636</v>
      </c>
      <c r="C638" s="32">
        <f>IF('Intérêts Composés'!$C$14*12+1&gt;Calculs!B638,'Intérêts Composés'!$C$10*Calculs!B638+'Intérêts Composés'!$C$8,C637)</f>
        <v>109000</v>
      </c>
      <c r="D638" s="32">
        <f>IF('Intérêts Composés'!$C$14*12+1&gt;Calculs!B638,(D637+'Intérêts Composés'!$C$10)*(1+'Intérêts Composés'!$C$12/100)^(1/12),D637)</f>
        <v>360431.71254144015</v>
      </c>
    </row>
    <row r="639" spans="1:4" x14ac:dyDescent="0.25">
      <c r="A639" s="1" t="s">
        <v>16</v>
      </c>
      <c r="B639" s="2">
        <v>637</v>
      </c>
      <c r="C639" s="32">
        <f>IF('Intérêts Composés'!$C$14*12+1&gt;Calculs!B639,'Intérêts Composés'!$C$10*Calculs!B639+'Intérêts Composés'!$C$8,C638)</f>
        <v>109000</v>
      </c>
      <c r="D639" s="32">
        <f>IF('Intérêts Composés'!$C$14*12+1&gt;Calculs!B639,(D638+'Intérêts Composés'!$C$10)*(1+'Intérêts Composés'!$C$12/100)^(1/12),D638)</f>
        <v>360431.71254144015</v>
      </c>
    </row>
    <row r="640" spans="1:4" x14ac:dyDescent="0.25">
      <c r="A640" s="1" t="s">
        <v>16</v>
      </c>
      <c r="B640" s="2">
        <v>638</v>
      </c>
      <c r="C640" s="32">
        <f>IF('Intérêts Composés'!$C$14*12+1&gt;Calculs!B640,'Intérêts Composés'!$C$10*Calculs!B640+'Intérêts Composés'!$C$8,C639)</f>
        <v>109000</v>
      </c>
      <c r="D640" s="32">
        <f>IF('Intérêts Composés'!$C$14*12+1&gt;Calculs!B640,(D639+'Intérêts Composés'!$C$10)*(1+'Intérêts Composés'!$C$12/100)^(1/12),D639)</f>
        <v>360431.71254144015</v>
      </c>
    </row>
    <row r="641" spans="1:4" x14ac:dyDescent="0.25">
      <c r="A641" s="1" t="s">
        <v>16</v>
      </c>
      <c r="B641" s="2">
        <v>639</v>
      </c>
      <c r="C641" s="32">
        <f>IF('Intérêts Composés'!$C$14*12+1&gt;Calculs!B641,'Intérêts Composés'!$C$10*Calculs!B641+'Intérêts Composés'!$C$8,C640)</f>
        <v>109000</v>
      </c>
      <c r="D641" s="32">
        <f>IF('Intérêts Composés'!$C$14*12+1&gt;Calculs!B641,(D640+'Intérêts Composés'!$C$10)*(1+'Intérêts Composés'!$C$12/100)^(1/12),D640)</f>
        <v>360431.71254144015</v>
      </c>
    </row>
    <row r="642" spans="1:4" x14ac:dyDescent="0.25">
      <c r="A642" s="1" t="s">
        <v>16</v>
      </c>
      <c r="B642" s="2">
        <v>640</v>
      </c>
      <c r="C642" s="32">
        <f>IF('Intérêts Composés'!$C$14*12+1&gt;Calculs!B642,'Intérêts Composés'!$C$10*Calculs!B642+'Intérêts Composés'!$C$8,C641)</f>
        <v>109000</v>
      </c>
      <c r="D642" s="32">
        <f>IF('Intérêts Composés'!$C$14*12+1&gt;Calculs!B642,(D641+'Intérêts Composés'!$C$10)*(1+'Intérêts Composés'!$C$12/100)^(1/12),D641)</f>
        <v>360431.71254144015</v>
      </c>
    </row>
    <row r="643" spans="1:4" x14ac:dyDescent="0.25">
      <c r="A643" s="1" t="s">
        <v>16</v>
      </c>
      <c r="B643" s="2">
        <v>641</v>
      </c>
      <c r="C643" s="32">
        <f>IF('Intérêts Composés'!$C$14*12+1&gt;Calculs!B643,'Intérêts Composés'!$C$10*Calculs!B643+'Intérêts Composés'!$C$8,C642)</f>
        <v>109000</v>
      </c>
      <c r="D643" s="32">
        <f>IF('Intérêts Composés'!$C$14*12+1&gt;Calculs!B643,(D642+'Intérêts Composés'!$C$10)*(1+'Intérêts Composés'!$C$12/100)^(1/12),D642)</f>
        <v>360431.71254144015</v>
      </c>
    </row>
    <row r="644" spans="1:4" x14ac:dyDescent="0.25">
      <c r="A644" s="1" t="s">
        <v>16</v>
      </c>
      <c r="B644" s="2">
        <v>642</v>
      </c>
      <c r="C644" s="32">
        <f>IF('Intérêts Composés'!$C$14*12+1&gt;Calculs!B644,'Intérêts Composés'!$C$10*Calculs!B644+'Intérêts Composés'!$C$8,C643)</f>
        <v>109000</v>
      </c>
      <c r="D644" s="32">
        <f>IF('Intérêts Composés'!$C$14*12+1&gt;Calculs!B644,(D643+'Intérêts Composés'!$C$10)*(1+'Intérêts Composés'!$C$12/100)^(1/12),D643)</f>
        <v>360431.71254144015</v>
      </c>
    </row>
    <row r="645" spans="1:4" x14ac:dyDescent="0.25">
      <c r="A645" s="1" t="s">
        <v>16</v>
      </c>
      <c r="B645" s="2">
        <v>643</v>
      </c>
      <c r="C645" s="32">
        <f>IF('Intérêts Composés'!$C$14*12+1&gt;Calculs!B645,'Intérêts Composés'!$C$10*Calculs!B645+'Intérêts Composés'!$C$8,C644)</f>
        <v>109000</v>
      </c>
      <c r="D645" s="32">
        <f>IF('Intérêts Composés'!$C$14*12+1&gt;Calculs!B645,(D644+'Intérêts Composés'!$C$10)*(1+'Intérêts Composés'!$C$12/100)^(1/12),D644)</f>
        <v>360431.71254144015</v>
      </c>
    </row>
    <row r="646" spans="1:4" x14ac:dyDescent="0.25">
      <c r="A646" s="1" t="s">
        <v>16</v>
      </c>
      <c r="B646" s="2">
        <v>644</v>
      </c>
      <c r="C646" s="32">
        <f>IF('Intérêts Composés'!$C$14*12+1&gt;Calculs!B646,'Intérêts Composés'!$C$10*Calculs!B646+'Intérêts Composés'!$C$8,C645)</f>
        <v>109000</v>
      </c>
      <c r="D646" s="32">
        <f>IF('Intérêts Composés'!$C$14*12+1&gt;Calculs!B646,(D645+'Intérêts Composés'!$C$10)*(1+'Intérêts Composés'!$C$12/100)^(1/12),D645)</f>
        <v>360431.71254144015</v>
      </c>
    </row>
    <row r="647" spans="1:4" x14ac:dyDescent="0.25">
      <c r="A647" s="1" t="s">
        <v>16</v>
      </c>
      <c r="B647" s="2">
        <v>645</v>
      </c>
      <c r="C647" s="32">
        <f>IF('Intérêts Composés'!$C$14*12+1&gt;Calculs!B647,'Intérêts Composés'!$C$10*Calculs!B647+'Intérêts Composés'!$C$8,C646)</f>
        <v>109000</v>
      </c>
      <c r="D647" s="32">
        <f>IF('Intérêts Composés'!$C$14*12+1&gt;Calculs!B647,(D646+'Intérêts Composés'!$C$10)*(1+'Intérêts Composés'!$C$12/100)^(1/12),D646)</f>
        <v>360431.71254144015</v>
      </c>
    </row>
    <row r="648" spans="1:4" x14ac:dyDescent="0.25">
      <c r="A648" s="1" t="s">
        <v>16</v>
      </c>
      <c r="B648" s="2">
        <v>646</v>
      </c>
      <c r="C648" s="32">
        <f>IF('Intérêts Composés'!$C$14*12+1&gt;Calculs!B648,'Intérêts Composés'!$C$10*Calculs!B648+'Intérêts Composés'!$C$8,C647)</f>
        <v>109000</v>
      </c>
      <c r="D648" s="32">
        <f>IF('Intérêts Composés'!$C$14*12+1&gt;Calculs!B648,(D647+'Intérêts Composés'!$C$10)*(1+'Intérêts Composés'!$C$12/100)^(1/12),D647)</f>
        <v>360431.71254144015</v>
      </c>
    </row>
    <row r="649" spans="1:4" x14ac:dyDescent="0.25">
      <c r="A649" s="1" t="s">
        <v>16</v>
      </c>
      <c r="B649" s="2">
        <v>647</v>
      </c>
      <c r="C649" s="32">
        <f>IF('Intérêts Composés'!$C$14*12+1&gt;Calculs!B649,'Intérêts Composés'!$C$10*Calculs!B649+'Intérêts Composés'!$C$8,C648)</f>
        <v>109000</v>
      </c>
      <c r="D649" s="32">
        <f>IF('Intérêts Composés'!$C$14*12+1&gt;Calculs!B649,(D648+'Intérêts Composés'!$C$10)*(1+'Intérêts Composés'!$C$12/100)^(1/12),D648)</f>
        <v>360431.71254144015</v>
      </c>
    </row>
    <row r="650" spans="1:4" x14ac:dyDescent="0.25">
      <c r="A650" s="1" t="s">
        <v>16</v>
      </c>
      <c r="B650" s="2">
        <v>648</v>
      </c>
      <c r="C650" s="32">
        <f>IF('Intérêts Composés'!$C$14*12+1&gt;Calculs!B650,'Intérêts Composés'!$C$10*Calculs!B650+'Intérêts Composés'!$C$8,C649)</f>
        <v>109000</v>
      </c>
      <c r="D650" s="32">
        <f>IF('Intérêts Composés'!$C$14*12+1&gt;Calculs!B650,(D649+'Intérêts Composés'!$C$10)*(1+'Intérêts Composés'!$C$12/100)^(1/12),D649)</f>
        <v>360431.71254144015</v>
      </c>
    </row>
    <row r="651" spans="1:4" x14ac:dyDescent="0.25">
      <c r="A651" s="1" t="s">
        <v>16</v>
      </c>
      <c r="B651" s="2">
        <v>649</v>
      </c>
      <c r="C651" s="32">
        <f>IF('Intérêts Composés'!$C$14*12+1&gt;Calculs!B651,'Intérêts Composés'!$C$10*Calculs!B651+'Intérêts Composés'!$C$8,C650)</f>
        <v>109000</v>
      </c>
      <c r="D651" s="32">
        <f>IF('Intérêts Composés'!$C$14*12+1&gt;Calculs!B651,(D650+'Intérêts Composés'!$C$10)*(1+'Intérêts Composés'!$C$12/100)^(1/12),D650)</f>
        <v>360431.71254144015</v>
      </c>
    </row>
    <row r="652" spans="1:4" x14ac:dyDescent="0.25">
      <c r="A652" s="1" t="s">
        <v>16</v>
      </c>
      <c r="B652" s="2">
        <v>650</v>
      </c>
      <c r="C652" s="32">
        <f>IF('Intérêts Composés'!$C$14*12+1&gt;Calculs!B652,'Intérêts Composés'!$C$10*Calculs!B652+'Intérêts Composés'!$C$8,C651)</f>
        <v>109000</v>
      </c>
      <c r="D652" s="32">
        <f>IF('Intérêts Composés'!$C$14*12+1&gt;Calculs!B652,(D651+'Intérêts Composés'!$C$10)*(1+'Intérêts Composés'!$C$12/100)^(1/12),D651)</f>
        <v>360431.71254144015</v>
      </c>
    </row>
    <row r="653" spans="1:4" x14ac:dyDescent="0.25">
      <c r="A653" s="1" t="s">
        <v>16</v>
      </c>
      <c r="B653" s="2">
        <v>651</v>
      </c>
      <c r="C653" s="32">
        <f>IF('Intérêts Composés'!$C$14*12+1&gt;Calculs!B653,'Intérêts Composés'!$C$10*Calculs!B653+'Intérêts Composés'!$C$8,C652)</f>
        <v>109000</v>
      </c>
      <c r="D653" s="32">
        <f>IF('Intérêts Composés'!$C$14*12+1&gt;Calculs!B653,(D652+'Intérêts Composés'!$C$10)*(1+'Intérêts Composés'!$C$12/100)^(1/12),D652)</f>
        <v>360431.71254144015</v>
      </c>
    </row>
    <row r="654" spans="1:4" x14ac:dyDescent="0.25">
      <c r="A654" s="1" t="s">
        <v>16</v>
      </c>
      <c r="B654" s="2">
        <v>652</v>
      </c>
      <c r="C654" s="32">
        <f>IF('Intérêts Composés'!$C$14*12+1&gt;Calculs!B654,'Intérêts Composés'!$C$10*Calculs!B654+'Intérêts Composés'!$C$8,C653)</f>
        <v>109000</v>
      </c>
      <c r="D654" s="32">
        <f>IF('Intérêts Composés'!$C$14*12+1&gt;Calculs!B654,(D653+'Intérêts Composés'!$C$10)*(1+'Intérêts Composés'!$C$12/100)^(1/12),D653)</f>
        <v>360431.71254144015</v>
      </c>
    </row>
    <row r="655" spans="1:4" x14ac:dyDescent="0.25">
      <c r="A655" s="1" t="s">
        <v>16</v>
      </c>
      <c r="B655" s="2">
        <v>653</v>
      </c>
      <c r="C655" s="32">
        <f>IF('Intérêts Composés'!$C$14*12+1&gt;Calculs!B655,'Intérêts Composés'!$C$10*Calculs!B655+'Intérêts Composés'!$C$8,C654)</f>
        <v>109000</v>
      </c>
      <c r="D655" s="32">
        <f>IF('Intérêts Composés'!$C$14*12+1&gt;Calculs!B655,(D654+'Intérêts Composés'!$C$10)*(1+'Intérêts Composés'!$C$12/100)^(1/12),D654)</f>
        <v>360431.71254144015</v>
      </c>
    </row>
    <row r="656" spans="1:4" x14ac:dyDescent="0.25">
      <c r="A656" s="1" t="s">
        <v>16</v>
      </c>
      <c r="B656" s="2">
        <v>654</v>
      </c>
      <c r="C656" s="32">
        <f>IF('Intérêts Composés'!$C$14*12+1&gt;Calculs!B656,'Intérêts Composés'!$C$10*Calculs!B656+'Intérêts Composés'!$C$8,C655)</f>
        <v>109000</v>
      </c>
      <c r="D656" s="32">
        <f>IF('Intérêts Composés'!$C$14*12+1&gt;Calculs!B656,(D655+'Intérêts Composés'!$C$10)*(1+'Intérêts Composés'!$C$12/100)^(1/12),D655)</f>
        <v>360431.71254144015</v>
      </c>
    </row>
    <row r="657" spans="1:4" x14ac:dyDescent="0.25">
      <c r="A657" s="1" t="s">
        <v>16</v>
      </c>
      <c r="B657" s="2">
        <v>655</v>
      </c>
      <c r="C657" s="32">
        <f>IF('Intérêts Composés'!$C$14*12+1&gt;Calculs!B657,'Intérêts Composés'!$C$10*Calculs!B657+'Intérêts Composés'!$C$8,C656)</f>
        <v>109000</v>
      </c>
      <c r="D657" s="32">
        <f>IF('Intérêts Composés'!$C$14*12+1&gt;Calculs!B657,(D656+'Intérêts Composés'!$C$10)*(1+'Intérêts Composés'!$C$12/100)^(1/12),D656)</f>
        <v>360431.71254144015</v>
      </c>
    </row>
    <row r="658" spans="1:4" x14ac:dyDescent="0.25">
      <c r="A658" s="1" t="s">
        <v>16</v>
      </c>
      <c r="B658" s="2">
        <v>656</v>
      </c>
      <c r="C658" s="32">
        <f>IF('Intérêts Composés'!$C$14*12+1&gt;Calculs!B658,'Intérêts Composés'!$C$10*Calculs!B658+'Intérêts Composés'!$C$8,C657)</f>
        <v>109000</v>
      </c>
      <c r="D658" s="32">
        <f>IF('Intérêts Composés'!$C$14*12+1&gt;Calculs!B658,(D657+'Intérêts Composés'!$C$10)*(1+'Intérêts Composés'!$C$12/100)^(1/12),D657)</f>
        <v>360431.71254144015</v>
      </c>
    </row>
    <row r="659" spans="1:4" x14ac:dyDescent="0.25">
      <c r="A659" s="1" t="s">
        <v>16</v>
      </c>
      <c r="B659" s="2">
        <v>657</v>
      </c>
      <c r="C659" s="32">
        <f>IF('Intérêts Composés'!$C$14*12+1&gt;Calculs!B659,'Intérêts Composés'!$C$10*Calculs!B659+'Intérêts Composés'!$C$8,C658)</f>
        <v>109000</v>
      </c>
      <c r="D659" s="32">
        <f>IF('Intérêts Composés'!$C$14*12+1&gt;Calculs!B659,(D658+'Intérêts Composés'!$C$10)*(1+'Intérêts Composés'!$C$12/100)^(1/12),D658)</f>
        <v>360431.71254144015</v>
      </c>
    </row>
    <row r="660" spans="1:4" x14ac:dyDescent="0.25">
      <c r="A660" s="1" t="s">
        <v>16</v>
      </c>
      <c r="B660" s="2">
        <v>658</v>
      </c>
      <c r="C660" s="32">
        <f>IF('Intérêts Composés'!$C$14*12+1&gt;Calculs!B660,'Intérêts Composés'!$C$10*Calculs!B660+'Intérêts Composés'!$C$8,C659)</f>
        <v>109000</v>
      </c>
      <c r="D660" s="32">
        <f>IF('Intérêts Composés'!$C$14*12+1&gt;Calculs!B660,(D659+'Intérêts Composés'!$C$10)*(1+'Intérêts Composés'!$C$12/100)^(1/12),D659)</f>
        <v>360431.71254144015</v>
      </c>
    </row>
    <row r="661" spans="1:4" x14ac:dyDescent="0.25">
      <c r="A661" s="1" t="s">
        <v>16</v>
      </c>
      <c r="B661" s="2">
        <v>659</v>
      </c>
      <c r="C661" s="32">
        <f>IF('Intérêts Composés'!$C$14*12+1&gt;Calculs!B661,'Intérêts Composés'!$C$10*Calculs!B661+'Intérêts Composés'!$C$8,C660)</f>
        <v>109000</v>
      </c>
      <c r="D661" s="32">
        <f>IF('Intérêts Composés'!$C$14*12+1&gt;Calculs!B661,(D660+'Intérêts Composés'!$C$10)*(1+'Intérêts Composés'!$C$12/100)^(1/12),D660)</f>
        <v>360431.71254144015</v>
      </c>
    </row>
    <row r="662" spans="1:4" x14ac:dyDescent="0.25">
      <c r="A662" s="1" t="s">
        <v>16</v>
      </c>
      <c r="B662" s="2">
        <v>660</v>
      </c>
      <c r="C662" s="32">
        <f>IF('Intérêts Composés'!$C$14*12+1&gt;Calculs!B662,'Intérêts Composés'!$C$10*Calculs!B662+'Intérêts Composés'!$C$8,C661)</f>
        <v>109000</v>
      </c>
      <c r="D662" s="32">
        <f>IF('Intérêts Composés'!$C$14*12+1&gt;Calculs!B662,(D661+'Intérêts Composés'!$C$10)*(1+'Intérêts Composés'!$C$12/100)^(1/12),D661)</f>
        <v>360431.71254144015</v>
      </c>
    </row>
    <row r="663" spans="1:4" x14ac:dyDescent="0.25">
      <c r="A663" s="1" t="s">
        <v>16</v>
      </c>
      <c r="B663" s="2">
        <v>661</v>
      </c>
      <c r="C663" s="32">
        <f>IF('Intérêts Composés'!$C$14*12+1&gt;Calculs!B663,'Intérêts Composés'!$C$10*Calculs!B663+'Intérêts Composés'!$C$8,C662)</f>
        <v>109000</v>
      </c>
      <c r="D663" s="32">
        <f>IF('Intérêts Composés'!$C$14*12+1&gt;Calculs!B663,(D662+'Intérêts Composés'!$C$10)*(1+'Intérêts Composés'!$C$12/100)^(1/12),D662)</f>
        <v>360431.71254144015</v>
      </c>
    </row>
    <row r="664" spans="1:4" x14ac:dyDescent="0.25">
      <c r="A664" s="1" t="s">
        <v>16</v>
      </c>
      <c r="B664" s="2">
        <v>662</v>
      </c>
      <c r="C664" s="32">
        <f>IF('Intérêts Composés'!$C$14*12+1&gt;Calculs!B664,'Intérêts Composés'!$C$10*Calculs!B664+'Intérêts Composés'!$C$8,C663)</f>
        <v>109000</v>
      </c>
      <c r="D664" s="32">
        <f>IF('Intérêts Composés'!$C$14*12+1&gt;Calculs!B664,(D663+'Intérêts Composés'!$C$10)*(1+'Intérêts Composés'!$C$12/100)^(1/12),D663)</f>
        <v>360431.71254144015</v>
      </c>
    </row>
    <row r="665" spans="1:4" x14ac:dyDescent="0.25">
      <c r="A665" s="1" t="s">
        <v>16</v>
      </c>
      <c r="B665" s="2">
        <v>663</v>
      </c>
      <c r="C665" s="32">
        <f>IF('Intérêts Composés'!$C$14*12+1&gt;Calculs!B665,'Intérêts Composés'!$C$10*Calculs!B665+'Intérêts Composés'!$C$8,C664)</f>
        <v>109000</v>
      </c>
      <c r="D665" s="32">
        <f>IF('Intérêts Composés'!$C$14*12+1&gt;Calculs!B665,(D664+'Intérêts Composés'!$C$10)*(1+'Intérêts Composés'!$C$12/100)^(1/12),D664)</f>
        <v>360431.71254144015</v>
      </c>
    </row>
    <row r="666" spans="1:4" x14ac:dyDescent="0.25">
      <c r="A666" s="1" t="s">
        <v>16</v>
      </c>
      <c r="B666" s="2">
        <v>664</v>
      </c>
      <c r="C666" s="32">
        <f>IF('Intérêts Composés'!$C$14*12+1&gt;Calculs!B666,'Intérêts Composés'!$C$10*Calculs!B666+'Intérêts Composés'!$C$8,C665)</f>
        <v>109000</v>
      </c>
      <c r="D666" s="32">
        <f>IF('Intérêts Composés'!$C$14*12+1&gt;Calculs!B666,(D665+'Intérêts Composés'!$C$10)*(1+'Intérêts Composés'!$C$12/100)^(1/12),D665)</f>
        <v>360431.71254144015</v>
      </c>
    </row>
    <row r="667" spans="1:4" x14ac:dyDescent="0.25">
      <c r="A667" s="1" t="s">
        <v>16</v>
      </c>
      <c r="B667" s="2">
        <v>665</v>
      </c>
      <c r="C667" s="32">
        <f>IF('Intérêts Composés'!$C$14*12+1&gt;Calculs!B667,'Intérêts Composés'!$C$10*Calculs!B667+'Intérêts Composés'!$C$8,C666)</f>
        <v>109000</v>
      </c>
      <c r="D667" s="32">
        <f>IF('Intérêts Composés'!$C$14*12+1&gt;Calculs!B667,(D666+'Intérêts Composés'!$C$10)*(1+'Intérêts Composés'!$C$12/100)^(1/12),D666)</f>
        <v>360431.71254144015</v>
      </c>
    </row>
    <row r="668" spans="1:4" x14ac:dyDescent="0.25">
      <c r="A668" s="1" t="s">
        <v>16</v>
      </c>
      <c r="B668" s="2">
        <v>666</v>
      </c>
      <c r="C668" s="32">
        <f>IF('Intérêts Composés'!$C$14*12+1&gt;Calculs!B668,'Intérêts Composés'!$C$10*Calculs!B668+'Intérêts Composés'!$C$8,C667)</f>
        <v>109000</v>
      </c>
      <c r="D668" s="32">
        <f>IF('Intérêts Composés'!$C$14*12+1&gt;Calculs!B668,(D667+'Intérêts Composés'!$C$10)*(1+'Intérêts Composés'!$C$12/100)^(1/12),D667)</f>
        <v>360431.71254144015</v>
      </c>
    </row>
    <row r="669" spans="1:4" x14ac:dyDescent="0.25">
      <c r="A669" s="1" t="s">
        <v>16</v>
      </c>
      <c r="B669" s="2">
        <v>667</v>
      </c>
      <c r="C669" s="32">
        <f>IF('Intérêts Composés'!$C$14*12+1&gt;Calculs!B669,'Intérêts Composés'!$C$10*Calculs!B669+'Intérêts Composés'!$C$8,C668)</f>
        <v>109000</v>
      </c>
      <c r="D669" s="32">
        <f>IF('Intérêts Composés'!$C$14*12+1&gt;Calculs!B669,(D668+'Intérêts Composés'!$C$10)*(1+'Intérêts Composés'!$C$12/100)^(1/12),D668)</f>
        <v>360431.71254144015</v>
      </c>
    </row>
    <row r="670" spans="1:4" x14ac:dyDescent="0.25">
      <c r="A670" s="1" t="s">
        <v>16</v>
      </c>
      <c r="B670" s="2">
        <v>668</v>
      </c>
      <c r="C670" s="32">
        <f>IF('Intérêts Composés'!$C$14*12+1&gt;Calculs!B670,'Intérêts Composés'!$C$10*Calculs!B670+'Intérêts Composés'!$C$8,C669)</f>
        <v>109000</v>
      </c>
      <c r="D670" s="32">
        <f>IF('Intérêts Composés'!$C$14*12+1&gt;Calculs!B670,(D669+'Intérêts Composés'!$C$10)*(1+'Intérêts Composés'!$C$12/100)^(1/12),D669)</f>
        <v>360431.71254144015</v>
      </c>
    </row>
    <row r="671" spans="1:4" x14ac:dyDescent="0.25">
      <c r="A671" s="1" t="s">
        <v>16</v>
      </c>
      <c r="B671" s="2">
        <v>669</v>
      </c>
      <c r="C671" s="32">
        <f>IF('Intérêts Composés'!$C$14*12+1&gt;Calculs!B671,'Intérêts Composés'!$C$10*Calculs!B671+'Intérêts Composés'!$C$8,C670)</f>
        <v>109000</v>
      </c>
      <c r="D671" s="32">
        <f>IF('Intérêts Composés'!$C$14*12+1&gt;Calculs!B671,(D670+'Intérêts Composés'!$C$10)*(1+'Intérêts Composés'!$C$12/100)^(1/12),D670)</f>
        <v>360431.71254144015</v>
      </c>
    </row>
    <row r="672" spans="1:4" x14ac:dyDescent="0.25">
      <c r="A672" s="1" t="s">
        <v>16</v>
      </c>
      <c r="B672" s="2">
        <v>670</v>
      </c>
      <c r="C672" s="32">
        <f>IF('Intérêts Composés'!$C$14*12+1&gt;Calculs!B672,'Intérêts Composés'!$C$10*Calculs!B672+'Intérêts Composés'!$C$8,C671)</f>
        <v>109000</v>
      </c>
      <c r="D672" s="32">
        <f>IF('Intérêts Composés'!$C$14*12+1&gt;Calculs!B672,(D671+'Intérêts Composés'!$C$10)*(1+'Intérêts Composés'!$C$12/100)^(1/12),D671)</f>
        <v>360431.71254144015</v>
      </c>
    </row>
    <row r="673" spans="1:4" x14ac:dyDescent="0.25">
      <c r="A673" s="1" t="s">
        <v>16</v>
      </c>
      <c r="B673" s="2">
        <v>671</v>
      </c>
      <c r="C673" s="32">
        <f>IF('Intérêts Composés'!$C$14*12+1&gt;Calculs!B673,'Intérêts Composés'!$C$10*Calculs!B673+'Intérêts Composés'!$C$8,C672)</f>
        <v>109000</v>
      </c>
      <c r="D673" s="32">
        <f>IF('Intérêts Composés'!$C$14*12+1&gt;Calculs!B673,(D672+'Intérêts Composés'!$C$10)*(1+'Intérêts Composés'!$C$12/100)^(1/12),D672)</f>
        <v>360431.71254144015</v>
      </c>
    </row>
    <row r="674" spans="1:4" x14ac:dyDescent="0.25">
      <c r="A674" s="1" t="s">
        <v>16</v>
      </c>
      <c r="B674" s="2">
        <v>672</v>
      </c>
      <c r="C674" s="32">
        <f>IF('Intérêts Composés'!$C$14*12+1&gt;Calculs!B674,'Intérêts Composés'!$C$10*Calculs!B674+'Intérêts Composés'!$C$8,C673)</f>
        <v>109000</v>
      </c>
      <c r="D674" s="32">
        <f>IF('Intérêts Composés'!$C$14*12+1&gt;Calculs!B674,(D673+'Intérêts Composés'!$C$10)*(1+'Intérêts Composés'!$C$12/100)^(1/12),D673)</f>
        <v>360431.71254144015</v>
      </c>
    </row>
    <row r="675" spans="1:4" x14ac:dyDescent="0.25">
      <c r="A675" s="1" t="s">
        <v>16</v>
      </c>
      <c r="B675" s="2">
        <v>673</v>
      </c>
      <c r="C675" s="32">
        <f>IF('Intérêts Composés'!$C$14*12+1&gt;Calculs!B675,'Intérêts Composés'!$C$10*Calculs!B675+'Intérêts Composés'!$C$8,C674)</f>
        <v>109000</v>
      </c>
      <c r="D675" s="32">
        <f>IF('Intérêts Composés'!$C$14*12+1&gt;Calculs!B675,(D674+'Intérêts Composés'!$C$10)*(1+'Intérêts Composés'!$C$12/100)^(1/12),D674)</f>
        <v>360431.71254144015</v>
      </c>
    </row>
    <row r="676" spans="1:4" x14ac:dyDescent="0.25">
      <c r="A676" s="1" t="s">
        <v>16</v>
      </c>
      <c r="B676" s="2">
        <v>674</v>
      </c>
      <c r="C676" s="32">
        <f>IF('Intérêts Composés'!$C$14*12+1&gt;Calculs!B676,'Intérêts Composés'!$C$10*Calculs!B676+'Intérêts Composés'!$C$8,C675)</f>
        <v>109000</v>
      </c>
      <c r="D676" s="32">
        <f>IF('Intérêts Composés'!$C$14*12+1&gt;Calculs!B676,(D675+'Intérêts Composés'!$C$10)*(1+'Intérêts Composés'!$C$12/100)^(1/12),D675)</f>
        <v>360431.71254144015</v>
      </c>
    </row>
    <row r="677" spans="1:4" x14ac:dyDescent="0.25">
      <c r="A677" s="1" t="s">
        <v>16</v>
      </c>
      <c r="B677" s="2">
        <v>675</v>
      </c>
      <c r="C677" s="32">
        <f>IF('Intérêts Composés'!$C$14*12+1&gt;Calculs!B677,'Intérêts Composés'!$C$10*Calculs!B677+'Intérêts Composés'!$C$8,C676)</f>
        <v>109000</v>
      </c>
      <c r="D677" s="32">
        <f>IF('Intérêts Composés'!$C$14*12+1&gt;Calculs!B677,(D676+'Intérêts Composés'!$C$10)*(1+'Intérêts Composés'!$C$12/100)^(1/12),D676)</f>
        <v>360431.71254144015</v>
      </c>
    </row>
    <row r="678" spans="1:4" x14ac:dyDescent="0.25">
      <c r="A678" s="1" t="s">
        <v>16</v>
      </c>
      <c r="B678" s="2">
        <v>676</v>
      </c>
      <c r="C678" s="32">
        <f>IF('Intérêts Composés'!$C$14*12+1&gt;Calculs!B678,'Intérêts Composés'!$C$10*Calculs!B678+'Intérêts Composés'!$C$8,C677)</f>
        <v>109000</v>
      </c>
      <c r="D678" s="32">
        <f>IF('Intérêts Composés'!$C$14*12+1&gt;Calculs!B678,(D677+'Intérêts Composés'!$C$10)*(1+'Intérêts Composés'!$C$12/100)^(1/12),D677)</f>
        <v>360431.71254144015</v>
      </c>
    </row>
    <row r="679" spans="1:4" x14ac:dyDescent="0.25">
      <c r="A679" s="1" t="s">
        <v>16</v>
      </c>
      <c r="B679" s="2">
        <v>677</v>
      </c>
      <c r="C679" s="32">
        <f>IF('Intérêts Composés'!$C$14*12+1&gt;Calculs!B679,'Intérêts Composés'!$C$10*Calculs!B679+'Intérêts Composés'!$C$8,C678)</f>
        <v>109000</v>
      </c>
      <c r="D679" s="32">
        <f>IF('Intérêts Composés'!$C$14*12+1&gt;Calculs!B679,(D678+'Intérêts Composés'!$C$10)*(1+'Intérêts Composés'!$C$12/100)^(1/12),D678)</f>
        <v>360431.71254144015</v>
      </c>
    </row>
    <row r="680" spans="1:4" x14ac:dyDescent="0.25">
      <c r="A680" s="1" t="s">
        <v>16</v>
      </c>
      <c r="B680" s="2">
        <v>678</v>
      </c>
      <c r="C680" s="32">
        <f>IF('Intérêts Composés'!$C$14*12+1&gt;Calculs!B680,'Intérêts Composés'!$C$10*Calculs!B680+'Intérêts Composés'!$C$8,C679)</f>
        <v>109000</v>
      </c>
      <c r="D680" s="32">
        <f>IF('Intérêts Composés'!$C$14*12+1&gt;Calculs!B680,(D679+'Intérêts Composés'!$C$10)*(1+'Intérêts Composés'!$C$12/100)^(1/12),D679)</f>
        <v>360431.71254144015</v>
      </c>
    </row>
    <row r="681" spans="1:4" x14ac:dyDescent="0.25">
      <c r="A681" s="1" t="s">
        <v>16</v>
      </c>
      <c r="B681" s="2">
        <v>679</v>
      </c>
      <c r="C681" s="32">
        <f>IF('Intérêts Composés'!$C$14*12+1&gt;Calculs!B681,'Intérêts Composés'!$C$10*Calculs!B681+'Intérêts Composés'!$C$8,C680)</f>
        <v>109000</v>
      </c>
      <c r="D681" s="32">
        <f>IF('Intérêts Composés'!$C$14*12+1&gt;Calculs!B681,(D680+'Intérêts Composés'!$C$10)*(1+'Intérêts Composés'!$C$12/100)^(1/12),D680)</f>
        <v>360431.71254144015</v>
      </c>
    </row>
    <row r="682" spans="1:4" x14ac:dyDescent="0.25">
      <c r="A682" s="1" t="s">
        <v>16</v>
      </c>
      <c r="B682" s="2">
        <v>680</v>
      </c>
      <c r="C682" s="32">
        <f>IF('Intérêts Composés'!$C$14*12+1&gt;Calculs!B682,'Intérêts Composés'!$C$10*Calculs!B682+'Intérêts Composés'!$C$8,C681)</f>
        <v>109000</v>
      </c>
      <c r="D682" s="32">
        <f>IF('Intérêts Composés'!$C$14*12+1&gt;Calculs!B682,(D681+'Intérêts Composés'!$C$10)*(1+'Intérêts Composés'!$C$12/100)^(1/12),D681)</f>
        <v>360431.71254144015</v>
      </c>
    </row>
    <row r="683" spans="1:4" x14ac:dyDescent="0.25">
      <c r="A683" s="1" t="s">
        <v>16</v>
      </c>
      <c r="B683" s="2">
        <v>681</v>
      </c>
      <c r="C683" s="32">
        <f>IF('Intérêts Composés'!$C$14*12+1&gt;Calculs!B683,'Intérêts Composés'!$C$10*Calculs!B683+'Intérêts Composés'!$C$8,C682)</f>
        <v>109000</v>
      </c>
      <c r="D683" s="32">
        <f>IF('Intérêts Composés'!$C$14*12+1&gt;Calculs!B683,(D682+'Intérêts Composés'!$C$10)*(1+'Intérêts Composés'!$C$12/100)^(1/12),D682)</f>
        <v>360431.71254144015</v>
      </c>
    </row>
    <row r="684" spans="1:4" x14ac:dyDescent="0.25">
      <c r="A684" s="1" t="s">
        <v>16</v>
      </c>
      <c r="B684" s="2">
        <v>682</v>
      </c>
      <c r="C684" s="32">
        <f>IF('Intérêts Composés'!$C$14*12+1&gt;Calculs!B684,'Intérêts Composés'!$C$10*Calculs!B684+'Intérêts Composés'!$C$8,C683)</f>
        <v>109000</v>
      </c>
      <c r="D684" s="32">
        <f>IF('Intérêts Composés'!$C$14*12+1&gt;Calculs!B684,(D683+'Intérêts Composés'!$C$10)*(1+'Intérêts Composés'!$C$12/100)^(1/12),D683)</f>
        <v>360431.71254144015</v>
      </c>
    </row>
    <row r="685" spans="1:4" x14ac:dyDescent="0.25">
      <c r="A685" s="1" t="s">
        <v>16</v>
      </c>
      <c r="B685" s="2">
        <v>683</v>
      </c>
      <c r="C685" s="32">
        <f>IF('Intérêts Composés'!$C$14*12+1&gt;Calculs!B685,'Intérêts Composés'!$C$10*Calculs!B685+'Intérêts Composés'!$C$8,C684)</f>
        <v>109000</v>
      </c>
      <c r="D685" s="32">
        <f>IF('Intérêts Composés'!$C$14*12+1&gt;Calculs!B685,(D684+'Intérêts Composés'!$C$10)*(1+'Intérêts Composés'!$C$12/100)^(1/12),D684)</f>
        <v>360431.71254144015</v>
      </c>
    </row>
    <row r="686" spans="1:4" x14ac:dyDescent="0.25">
      <c r="A686" s="1" t="s">
        <v>16</v>
      </c>
      <c r="B686" s="2">
        <v>684</v>
      </c>
      <c r="C686" s="32">
        <f>IF('Intérêts Composés'!$C$14*12+1&gt;Calculs!B686,'Intérêts Composés'!$C$10*Calculs!B686+'Intérêts Composés'!$C$8,C685)</f>
        <v>109000</v>
      </c>
      <c r="D686" s="32">
        <f>IF('Intérêts Composés'!$C$14*12+1&gt;Calculs!B686,(D685+'Intérêts Composés'!$C$10)*(1+'Intérêts Composés'!$C$12/100)^(1/12),D685)</f>
        <v>360431.71254144015</v>
      </c>
    </row>
    <row r="687" spans="1:4" x14ac:dyDescent="0.25">
      <c r="A687" s="1" t="s">
        <v>16</v>
      </c>
      <c r="B687" s="2">
        <v>685</v>
      </c>
      <c r="C687" s="32">
        <f>IF('Intérêts Composés'!$C$14*12+1&gt;Calculs!B687,'Intérêts Composés'!$C$10*Calculs!B687+'Intérêts Composés'!$C$8,C686)</f>
        <v>109000</v>
      </c>
      <c r="D687" s="32">
        <f>IF('Intérêts Composés'!$C$14*12+1&gt;Calculs!B687,(D686+'Intérêts Composés'!$C$10)*(1+'Intérêts Composés'!$C$12/100)^(1/12),D686)</f>
        <v>360431.71254144015</v>
      </c>
    </row>
    <row r="688" spans="1:4" x14ac:dyDescent="0.25">
      <c r="A688" s="1" t="s">
        <v>16</v>
      </c>
      <c r="B688" s="2">
        <v>686</v>
      </c>
      <c r="C688" s="32">
        <f>IF('Intérêts Composés'!$C$14*12+1&gt;Calculs!B688,'Intérêts Composés'!$C$10*Calculs!B688+'Intérêts Composés'!$C$8,C687)</f>
        <v>109000</v>
      </c>
      <c r="D688" s="32">
        <f>IF('Intérêts Composés'!$C$14*12+1&gt;Calculs!B688,(D687+'Intérêts Composés'!$C$10)*(1+'Intérêts Composés'!$C$12/100)^(1/12),D687)</f>
        <v>360431.71254144015</v>
      </c>
    </row>
    <row r="689" spans="1:4" x14ac:dyDescent="0.25">
      <c r="A689" s="1" t="s">
        <v>16</v>
      </c>
      <c r="B689" s="2">
        <v>687</v>
      </c>
      <c r="C689" s="32">
        <f>IF('Intérêts Composés'!$C$14*12+1&gt;Calculs!B689,'Intérêts Composés'!$C$10*Calculs!B689+'Intérêts Composés'!$C$8,C688)</f>
        <v>109000</v>
      </c>
      <c r="D689" s="32">
        <f>IF('Intérêts Composés'!$C$14*12+1&gt;Calculs!B689,(D688+'Intérêts Composés'!$C$10)*(1+'Intérêts Composés'!$C$12/100)^(1/12),D688)</f>
        <v>360431.71254144015</v>
      </c>
    </row>
    <row r="690" spans="1:4" x14ac:dyDescent="0.25">
      <c r="A690" s="1" t="s">
        <v>16</v>
      </c>
      <c r="B690" s="2">
        <v>688</v>
      </c>
      <c r="C690" s="32">
        <f>IF('Intérêts Composés'!$C$14*12+1&gt;Calculs!B690,'Intérêts Composés'!$C$10*Calculs!B690+'Intérêts Composés'!$C$8,C689)</f>
        <v>109000</v>
      </c>
      <c r="D690" s="32">
        <f>IF('Intérêts Composés'!$C$14*12+1&gt;Calculs!B690,(D689+'Intérêts Composés'!$C$10)*(1+'Intérêts Composés'!$C$12/100)^(1/12),D689)</f>
        <v>360431.71254144015</v>
      </c>
    </row>
    <row r="691" spans="1:4" x14ac:dyDescent="0.25">
      <c r="A691" s="1" t="s">
        <v>16</v>
      </c>
      <c r="B691" s="2">
        <v>689</v>
      </c>
      <c r="C691" s="32">
        <f>IF('Intérêts Composés'!$C$14*12+1&gt;Calculs!B691,'Intérêts Composés'!$C$10*Calculs!B691+'Intérêts Composés'!$C$8,C690)</f>
        <v>109000</v>
      </c>
      <c r="D691" s="32">
        <f>IF('Intérêts Composés'!$C$14*12+1&gt;Calculs!B691,(D690+'Intérêts Composés'!$C$10)*(1+'Intérêts Composés'!$C$12/100)^(1/12),D690)</f>
        <v>360431.71254144015</v>
      </c>
    </row>
    <row r="692" spans="1:4" x14ac:dyDescent="0.25">
      <c r="A692" s="1" t="s">
        <v>16</v>
      </c>
      <c r="B692" s="2">
        <v>690</v>
      </c>
      <c r="C692" s="32">
        <f>IF('Intérêts Composés'!$C$14*12+1&gt;Calculs!B692,'Intérêts Composés'!$C$10*Calculs!B692+'Intérêts Composés'!$C$8,C691)</f>
        <v>109000</v>
      </c>
      <c r="D692" s="32">
        <f>IF('Intérêts Composés'!$C$14*12+1&gt;Calculs!B692,(D691+'Intérêts Composés'!$C$10)*(1+'Intérêts Composés'!$C$12/100)^(1/12),D691)</f>
        <v>360431.71254144015</v>
      </c>
    </row>
    <row r="693" spans="1:4" x14ac:dyDescent="0.25">
      <c r="A693" s="1" t="s">
        <v>16</v>
      </c>
      <c r="B693" s="2">
        <v>691</v>
      </c>
      <c r="C693" s="32">
        <f>IF('Intérêts Composés'!$C$14*12+1&gt;Calculs!B693,'Intérêts Composés'!$C$10*Calculs!B693+'Intérêts Composés'!$C$8,C692)</f>
        <v>109000</v>
      </c>
      <c r="D693" s="32">
        <f>IF('Intérêts Composés'!$C$14*12+1&gt;Calculs!B693,(D692+'Intérêts Composés'!$C$10)*(1+'Intérêts Composés'!$C$12/100)^(1/12),D692)</f>
        <v>360431.71254144015</v>
      </c>
    </row>
    <row r="694" spans="1:4" x14ac:dyDescent="0.25">
      <c r="A694" s="1" t="s">
        <v>16</v>
      </c>
      <c r="B694" s="2">
        <v>692</v>
      </c>
      <c r="C694" s="32">
        <f>IF('Intérêts Composés'!$C$14*12+1&gt;Calculs!B694,'Intérêts Composés'!$C$10*Calculs!B694+'Intérêts Composés'!$C$8,C693)</f>
        <v>109000</v>
      </c>
      <c r="D694" s="32">
        <f>IF('Intérêts Composés'!$C$14*12+1&gt;Calculs!B694,(D693+'Intérêts Composés'!$C$10)*(1+'Intérêts Composés'!$C$12/100)^(1/12),D693)</f>
        <v>360431.71254144015</v>
      </c>
    </row>
    <row r="695" spans="1:4" x14ac:dyDescent="0.25">
      <c r="A695" s="1" t="s">
        <v>16</v>
      </c>
      <c r="B695" s="2">
        <v>693</v>
      </c>
      <c r="C695" s="32">
        <f>IF('Intérêts Composés'!$C$14*12+1&gt;Calculs!B695,'Intérêts Composés'!$C$10*Calculs!B695+'Intérêts Composés'!$C$8,C694)</f>
        <v>109000</v>
      </c>
      <c r="D695" s="32">
        <f>IF('Intérêts Composés'!$C$14*12+1&gt;Calculs!B695,(D694+'Intérêts Composés'!$C$10)*(1+'Intérêts Composés'!$C$12/100)^(1/12),D694)</f>
        <v>360431.71254144015</v>
      </c>
    </row>
    <row r="696" spans="1:4" x14ac:dyDescent="0.25">
      <c r="A696" s="1" t="s">
        <v>16</v>
      </c>
      <c r="B696" s="2">
        <v>694</v>
      </c>
      <c r="C696" s="32">
        <f>IF('Intérêts Composés'!$C$14*12+1&gt;Calculs!B696,'Intérêts Composés'!$C$10*Calculs!B696+'Intérêts Composés'!$C$8,C695)</f>
        <v>109000</v>
      </c>
      <c r="D696" s="32">
        <f>IF('Intérêts Composés'!$C$14*12+1&gt;Calculs!B696,(D695+'Intérêts Composés'!$C$10)*(1+'Intérêts Composés'!$C$12/100)^(1/12),D695)</f>
        <v>360431.71254144015</v>
      </c>
    </row>
    <row r="697" spans="1:4" x14ac:dyDescent="0.25">
      <c r="A697" s="1" t="s">
        <v>16</v>
      </c>
      <c r="B697" s="2">
        <v>695</v>
      </c>
      <c r="C697" s="32">
        <f>IF('Intérêts Composés'!$C$14*12+1&gt;Calculs!B697,'Intérêts Composés'!$C$10*Calculs!B697+'Intérêts Composés'!$C$8,C696)</f>
        <v>109000</v>
      </c>
      <c r="D697" s="32">
        <f>IF('Intérêts Composés'!$C$14*12+1&gt;Calculs!B697,(D696+'Intérêts Composés'!$C$10)*(1+'Intérêts Composés'!$C$12/100)^(1/12),D696)</f>
        <v>360431.71254144015</v>
      </c>
    </row>
    <row r="698" spans="1:4" x14ac:dyDescent="0.25">
      <c r="A698" s="1" t="s">
        <v>16</v>
      </c>
      <c r="B698" s="2">
        <v>696</v>
      </c>
      <c r="C698" s="32">
        <f>IF('Intérêts Composés'!$C$14*12+1&gt;Calculs!B698,'Intérêts Composés'!$C$10*Calculs!B698+'Intérêts Composés'!$C$8,C697)</f>
        <v>109000</v>
      </c>
      <c r="D698" s="32">
        <f>IF('Intérêts Composés'!$C$14*12+1&gt;Calculs!B698,(D697+'Intérêts Composés'!$C$10)*(1+'Intérêts Composés'!$C$12/100)^(1/12),D697)</f>
        <v>360431.71254144015</v>
      </c>
    </row>
    <row r="699" spans="1:4" x14ac:dyDescent="0.25">
      <c r="A699" s="1" t="s">
        <v>16</v>
      </c>
      <c r="B699" s="2">
        <v>697</v>
      </c>
      <c r="C699" s="32">
        <f>IF('Intérêts Composés'!$C$14*12+1&gt;Calculs!B699,'Intérêts Composés'!$C$10*Calculs!B699+'Intérêts Composés'!$C$8,C698)</f>
        <v>109000</v>
      </c>
      <c r="D699" s="32">
        <f>IF('Intérêts Composés'!$C$14*12+1&gt;Calculs!B699,(D698+'Intérêts Composés'!$C$10)*(1+'Intérêts Composés'!$C$12/100)^(1/12),D698)</f>
        <v>360431.71254144015</v>
      </c>
    </row>
    <row r="700" spans="1:4" x14ac:dyDescent="0.25">
      <c r="A700" s="1" t="s">
        <v>16</v>
      </c>
      <c r="B700" s="2">
        <v>698</v>
      </c>
      <c r="C700" s="32">
        <f>IF('Intérêts Composés'!$C$14*12+1&gt;Calculs!B700,'Intérêts Composés'!$C$10*Calculs!B700+'Intérêts Composés'!$C$8,C699)</f>
        <v>109000</v>
      </c>
      <c r="D700" s="32">
        <f>IF('Intérêts Composés'!$C$14*12+1&gt;Calculs!B700,(D699+'Intérêts Composés'!$C$10)*(1+'Intérêts Composés'!$C$12/100)^(1/12),D699)</f>
        <v>360431.71254144015</v>
      </c>
    </row>
    <row r="701" spans="1:4" x14ac:dyDescent="0.25">
      <c r="A701" s="1" t="s">
        <v>16</v>
      </c>
      <c r="B701" s="2">
        <v>699</v>
      </c>
      <c r="C701" s="32">
        <f>IF('Intérêts Composés'!$C$14*12+1&gt;Calculs!B701,'Intérêts Composés'!$C$10*Calculs!B701+'Intérêts Composés'!$C$8,C700)</f>
        <v>109000</v>
      </c>
      <c r="D701" s="32">
        <f>IF('Intérêts Composés'!$C$14*12+1&gt;Calculs!B701,(D700+'Intérêts Composés'!$C$10)*(1+'Intérêts Composés'!$C$12/100)^(1/12),D700)</f>
        <v>360431.71254144015</v>
      </c>
    </row>
    <row r="702" spans="1:4" x14ac:dyDescent="0.25">
      <c r="A702" s="1" t="s">
        <v>16</v>
      </c>
      <c r="B702" s="2">
        <v>700</v>
      </c>
      <c r="C702" s="32">
        <f>IF('Intérêts Composés'!$C$14*12+1&gt;Calculs!B702,'Intérêts Composés'!$C$10*Calculs!B702+'Intérêts Composés'!$C$8,C701)</f>
        <v>109000</v>
      </c>
      <c r="D702" s="32">
        <f>IF('Intérêts Composés'!$C$14*12+1&gt;Calculs!B702,(D701+'Intérêts Composés'!$C$10)*(1+'Intérêts Composés'!$C$12/100)^(1/12),D701)</f>
        <v>360431.71254144015</v>
      </c>
    </row>
    <row r="703" spans="1:4" x14ac:dyDescent="0.25">
      <c r="A703" s="1" t="s">
        <v>16</v>
      </c>
      <c r="B703" s="2">
        <v>701</v>
      </c>
      <c r="C703" s="32">
        <f>IF('Intérêts Composés'!$C$14*12+1&gt;Calculs!B703,'Intérêts Composés'!$C$10*Calculs!B703+'Intérêts Composés'!$C$8,C702)</f>
        <v>109000</v>
      </c>
      <c r="D703" s="32">
        <f>IF('Intérêts Composés'!$C$14*12+1&gt;Calculs!B703,(D702+'Intérêts Composés'!$C$10)*(1+'Intérêts Composés'!$C$12/100)^(1/12),D702)</f>
        <v>360431.71254144015</v>
      </c>
    </row>
    <row r="704" spans="1:4" x14ac:dyDescent="0.25">
      <c r="A704" s="1" t="s">
        <v>16</v>
      </c>
      <c r="B704" s="2">
        <v>702</v>
      </c>
      <c r="C704" s="32">
        <f>IF('Intérêts Composés'!$C$14*12+1&gt;Calculs!B704,'Intérêts Composés'!$C$10*Calculs!B704+'Intérêts Composés'!$C$8,C703)</f>
        <v>109000</v>
      </c>
      <c r="D704" s="32">
        <f>IF('Intérêts Composés'!$C$14*12+1&gt;Calculs!B704,(D703+'Intérêts Composés'!$C$10)*(1+'Intérêts Composés'!$C$12/100)^(1/12),D703)</f>
        <v>360431.71254144015</v>
      </c>
    </row>
    <row r="705" spans="1:4" x14ac:dyDescent="0.25">
      <c r="A705" s="1" t="s">
        <v>16</v>
      </c>
      <c r="B705" s="2">
        <v>703</v>
      </c>
      <c r="C705" s="32">
        <f>IF('Intérêts Composés'!$C$14*12+1&gt;Calculs!B705,'Intérêts Composés'!$C$10*Calculs!B705+'Intérêts Composés'!$C$8,C704)</f>
        <v>109000</v>
      </c>
      <c r="D705" s="32">
        <f>IF('Intérêts Composés'!$C$14*12+1&gt;Calculs!B705,(D704+'Intérêts Composés'!$C$10)*(1+'Intérêts Composés'!$C$12/100)^(1/12),D704)</f>
        <v>360431.71254144015</v>
      </c>
    </row>
    <row r="706" spans="1:4" x14ac:dyDescent="0.25">
      <c r="A706" s="1" t="s">
        <v>16</v>
      </c>
      <c r="B706" s="2">
        <v>704</v>
      </c>
      <c r="C706" s="32">
        <f>IF('Intérêts Composés'!$C$14*12+1&gt;Calculs!B706,'Intérêts Composés'!$C$10*Calculs!B706+'Intérêts Composés'!$C$8,C705)</f>
        <v>109000</v>
      </c>
      <c r="D706" s="32">
        <f>IF('Intérêts Composés'!$C$14*12+1&gt;Calculs!B706,(D705+'Intérêts Composés'!$C$10)*(1+'Intérêts Composés'!$C$12/100)^(1/12),D705)</f>
        <v>360431.71254144015</v>
      </c>
    </row>
    <row r="707" spans="1:4" x14ac:dyDescent="0.25">
      <c r="A707" s="1" t="s">
        <v>16</v>
      </c>
      <c r="B707" s="2">
        <v>705</v>
      </c>
      <c r="C707" s="32">
        <f>IF('Intérêts Composés'!$C$14*12+1&gt;Calculs!B707,'Intérêts Composés'!$C$10*Calculs!B707+'Intérêts Composés'!$C$8,C706)</f>
        <v>109000</v>
      </c>
      <c r="D707" s="32">
        <f>IF('Intérêts Composés'!$C$14*12+1&gt;Calculs!B707,(D706+'Intérêts Composés'!$C$10)*(1+'Intérêts Composés'!$C$12/100)^(1/12),D706)</f>
        <v>360431.71254144015</v>
      </c>
    </row>
    <row r="708" spans="1:4" x14ac:dyDescent="0.25">
      <c r="A708" s="1" t="s">
        <v>16</v>
      </c>
      <c r="B708" s="2">
        <v>706</v>
      </c>
      <c r="C708" s="32">
        <f>IF('Intérêts Composés'!$C$14*12+1&gt;Calculs!B708,'Intérêts Composés'!$C$10*Calculs!B708+'Intérêts Composés'!$C$8,C707)</f>
        <v>109000</v>
      </c>
      <c r="D708" s="32">
        <f>IF('Intérêts Composés'!$C$14*12+1&gt;Calculs!B708,(D707+'Intérêts Composés'!$C$10)*(1+'Intérêts Composés'!$C$12/100)^(1/12),D707)</f>
        <v>360431.71254144015</v>
      </c>
    </row>
    <row r="709" spans="1:4" x14ac:dyDescent="0.25">
      <c r="A709" s="1" t="s">
        <v>16</v>
      </c>
      <c r="B709" s="2">
        <v>707</v>
      </c>
      <c r="C709" s="32">
        <f>IF('Intérêts Composés'!$C$14*12+1&gt;Calculs!B709,'Intérêts Composés'!$C$10*Calculs!B709+'Intérêts Composés'!$C$8,C708)</f>
        <v>109000</v>
      </c>
      <c r="D709" s="32">
        <f>IF('Intérêts Composés'!$C$14*12+1&gt;Calculs!B709,(D708+'Intérêts Composés'!$C$10)*(1+'Intérêts Composés'!$C$12/100)^(1/12),D708)</f>
        <v>360431.71254144015</v>
      </c>
    </row>
    <row r="710" spans="1:4" x14ac:dyDescent="0.25">
      <c r="A710" s="1" t="s">
        <v>16</v>
      </c>
      <c r="B710" s="2">
        <v>708</v>
      </c>
      <c r="C710" s="32">
        <f>IF('Intérêts Composés'!$C$14*12+1&gt;Calculs!B710,'Intérêts Composés'!$C$10*Calculs!B710+'Intérêts Composés'!$C$8,C709)</f>
        <v>109000</v>
      </c>
      <c r="D710" s="32">
        <f>IF('Intérêts Composés'!$C$14*12+1&gt;Calculs!B710,(D709+'Intérêts Composés'!$C$10)*(1+'Intérêts Composés'!$C$12/100)^(1/12),D709)</f>
        <v>360431.71254144015</v>
      </c>
    </row>
    <row r="711" spans="1:4" x14ac:dyDescent="0.25">
      <c r="A711" s="1" t="s">
        <v>16</v>
      </c>
      <c r="B711" s="2">
        <v>709</v>
      </c>
      <c r="C711" s="32">
        <f>IF('Intérêts Composés'!$C$14*12+1&gt;Calculs!B711,'Intérêts Composés'!$C$10*Calculs!B711+'Intérêts Composés'!$C$8,C710)</f>
        <v>109000</v>
      </c>
      <c r="D711" s="32">
        <f>IF('Intérêts Composés'!$C$14*12+1&gt;Calculs!B711,(D710+'Intérêts Composés'!$C$10)*(1+'Intérêts Composés'!$C$12/100)^(1/12),D710)</f>
        <v>360431.71254144015</v>
      </c>
    </row>
    <row r="712" spans="1:4" x14ac:dyDescent="0.25">
      <c r="A712" s="1" t="s">
        <v>16</v>
      </c>
      <c r="B712" s="2">
        <v>710</v>
      </c>
      <c r="C712" s="32">
        <f>IF('Intérêts Composés'!$C$14*12+1&gt;Calculs!B712,'Intérêts Composés'!$C$10*Calculs!B712+'Intérêts Composés'!$C$8,C711)</f>
        <v>109000</v>
      </c>
      <c r="D712" s="32">
        <f>IF('Intérêts Composés'!$C$14*12+1&gt;Calculs!B712,(D711+'Intérêts Composés'!$C$10)*(1+'Intérêts Composés'!$C$12/100)^(1/12),D711)</f>
        <v>360431.71254144015</v>
      </c>
    </row>
    <row r="713" spans="1:4" x14ac:dyDescent="0.25">
      <c r="A713" s="1" t="s">
        <v>16</v>
      </c>
      <c r="B713" s="2">
        <v>711</v>
      </c>
      <c r="C713" s="32">
        <f>IF('Intérêts Composés'!$C$14*12+1&gt;Calculs!B713,'Intérêts Composés'!$C$10*Calculs!B713+'Intérêts Composés'!$C$8,C712)</f>
        <v>109000</v>
      </c>
      <c r="D713" s="32">
        <f>IF('Intérêts Composés'!$C$14*12+1&gt;Calculs!B713,(D712+'Intérêts Composés'!$C$10)*(1+'Intérêts Composés'!$C$12/100)^(1/12),D712)</f>
        <v>360431.71254144015</v>
      </c>
    </row>
    <row r="714" spans="1:4" x14ac:dyDescent="0.25">
      <c r="A714" s="1" t="s">
        <v>16</v>
      </c>
      <c r="B714" s="2">
        <v>712</v>
      </c>
      <c r="C714" s="32">
        <f>IF('Intérêts Composés'!$C$14*12+1&gt;Calculs!B714,'Intérêts Composés'!$C$10*Calculs!B714+'Intérêts Composés'!$C$8,C713)</f>
        <v>109000</v>
      </c>
      <c r="D714" s="32">
        <f>IF('Intérêts Composés'!$C$14*12+1&gt;Calculs!B714,(D713+'Intérêts Composés'!$C$10)*(1+'Intérêts Composés'!$C$12/100)^(1/12),D713)</f>
        <v>360431.71254144015</v>
      </c>
    </row>
    <row r="715" spans="1:4" x14ac:dyDescent="0.25">
      <c r="A715" s="1" t="s">
        <v>16</v>
      </c>
      <c r="B715" s="2">
        <v>713</v>
      </c>
      <c r="C715" s="32">
        <f>IF('Intérêts Composés'!$C$14*12+1&gt;Calculs!B715,'Intérêts Composés'!$C$10*Calculs!B715+'Intérêts Composés'!$C$8,C714)</f>
        <v>109000</v>
      </c>
      <c r="D715" s="32">
        <f>IF('Intérêts Composés'!$C$14*12+1&gt;Calculs!B715,(D714+'Intérêts Composés'!$C$10)*(1+'Intérêts Composés'!$C$12/100)^(1/12),D714)</f>
        <v>360431.71254144015</v>
      </c>
    </row>
    <row r="716" spans="1:4" x14ac:dyDescent="0.25">
      <c r="A716" s="1" t="s">
        <v>16</v>
      </c>
      <c r="B716" s="2">
        <v>714</v>
      </c>
      <c r="C716" s="32">
        <f>IF('Intérêts Composés'!$C$14*12+1&gt;Calculs!B716,'Intérêts Composés'!$C$10*Calculs!B716+'Intérêts Composés'!$C$8,C715)</f>
        <v>109000</v>
      </c>
      <c r="D716" s="32">
        <f>IF('Intérêts Composés'!$C$14*12+1&gt;Calculs!B716,(D715+'Intérêts Composés'!$C$10)*(1+'Intérêts Composés'!$C$12/100)^(1/12),D715)</f>
        <v>360431.71254144015</v>
      </c>
    </row>
    <row r="717" spans="1:4" x14ac:dyDescent="0.25">
      <c r="A717" s="1" t="s">
        <v>16</v>
      </c>
      <c r="B717" s="2">
        <v>715</v>
      </c>
      <c r="C717" s="32">
        <f>IF('Intérêts Composés'!$C$14*12+1&gt;Calculs!B717,'Intérêts Composés'!$C$10*Calculs!B717+'Intérêts Composés'!$C$8,C716)</f>
        <v>109000</v>
      </c>
      <c r="D717" s="32">
        <f>IF('Intérêts Composés'!$C$14*12+1&gt;Calculs!B717,(D716+'Intérêts Composés'!$C$10)*(1+'Intérêts Composés'!$C$12/100)^(1/12),D716)</f>
        <v>360431.71254144015</v>
      </c>
    </row>
    <row r="718" spans="1:4" x14ac:dyDescent="0.25">
      <c r="A718" s="1" t="s">
        <v>16</v>
      </c>
      <c r="B718" s="2">
        <v>716</v>
      </c>
      <c r="C718" s="32">
        <f>IF('Intérêts Composés'!$C$14*12+1&gt;Calculs!B718,'Intérêts Composés'!$C$10*Calculs!B718+'Intérêts Composés'!$C$8,C717)</f>
        <v>109000</v>
      </c>
      <c r="D718" s="32">
        <f>IF('Intérêts Composés'!$C$14*12+1&gt;Calculs!B718,(D717+'Intérêts Composés'!$C$10)*(1+'Intérêts Composés'!$C$12/100)^(1/12),D717)</f>
        <v>360431.71254144015</v>
      </c>
    </row>
    <row r="719" spans="1:4" x14ac:dyDescent="0.25">
      <c r="A719" s="1" t="s">
        <v>16</v>
      </c>
      <c r="B719" s="2">
        <v>717</v>
      </c>
      <c r="C719" s="32">
        <f>IF('Intérêts Composés'!$C$14*12+1&gt;Calculs!B719,'Intérêts Composés'!$C$10*Calculs!B719+'Intérêts Composés'!$C$8,C718)</f>
        <v>109000</v>
      </c>
      <c r="D719" s="32">
        <f>IF('Intérêts Composés'!$C$14*12+1&gt;Calculs!B719,(D718+'Intérêts Composés'!$C$10)*(1+'Intérêts Composés'!$C$12/100)^(1/12),D718)</f>
        <v>360431.71254144015</v>
      </c>
    </row>
    <row r="720" spans="1:4" x14ac:dyDescent="0.25">
      <c r="A720" s="1" t="s">
        <v>16</v>
      </c>
      <c r="B720" s="2">
        <v>718</v>
      </c>
      <c r="C720" s="32">
        <f>IF('Intérêts Composés'!$C$14*12+1&gt;Calculs!B720,'Intérêts Composés'!$C$10*Calculs!B720+'Intérêts Composés'!$C$8,C719)</f>
        <v>109000</v>
      </c>
      <c r="D720" s="32">
        <f>IF('Intérêts Composés'!$C$14*12+1&gt;Calculs!B720,(D719+'Intérêts Composés'!$C$10)*(1+'Intérêts Composés'!$C$12/100)^(1/12),D719)</f>
        <v>360431.71254144015</v>
      </c>
    </row>
    <row r="721" spans="1:4" x14ac:dyDescent="0.25">
      <c r="A721" s="1" t="s">
        <v>16</v>
      </c>
      <c r="B721" s="2">
        <v>719</v>
      </c>
      <c r="C721" s="32">
        <f>IF('Intérêts Composés'!$C$14*12+1&gt;Calculs!B721,'Intérêts Composés'!$C$10*Calculs!B721+'Intérêts Composés'!$C$8,C720)</f>
        <v>109000</v>
      </c>
      <c r="D721" s="32">
        <f>IF('Intérêts Composés'!$C$14*12+1&gt;Calculs!B721,(D720+'Intérêts Composés'!$C$10)*(1+'Intérêts Composés'!$C$12/100)^(1/12),D720)</f>
        <v>360431.71254144015</v>
      </c>
    </row>
    <row r="722" spans="1:4" x14ac:dyDescent="0.25">
      <c r="A722" s="1" t="s">
        <v>16</v>
      </c>
      <c r="B722" s="2">
        <v>720</v>
      </c>
      <c r="C722" s="32">
        <f>IF('Intérêts Composés'!$C$14*12+1&gt;Calculs!B722,'Intérêts Composés'!$C$10*Calculs!B722+'Intérêts Composés'!$C$8,C721)</f>
        <v>109000</v>
      </c>
      <c r="D722" s="32">
        <f>IF('Intérêts Composés'!$C$14*12+1&gt;Calculs!B722,(D721+'Intérêts Composés'!$C$10)*(1+'Intérêts Composés'!$C$12/100)^(1/12),D721)</f>
        <v>360431.71254144015</v>
      </c>
    </row>
    <row r="723" spans="1:4" x14ac:dyDescent="0.25">
      <c r="A723" s="1" t="s">
        <v>16</v>
      </c>
      <c r="B723" s="2">
        <v>721</v>
      </c>
      <c r="C723" s="32">
        <f>IF('Intérêts Composés'!$C$14*12+1&gt;Calculs!B723,'Intérêts Composés'!$C$10*Calculs!B723+'Intérêts Composés'!$C$8,C722)</f>
        <v>109000</v>
      </c>
      <c r="D723" s="32">
        <f>IF('Intérêts Composés'!$C$14*12+1&gt;Calculs!B723,(D722+'Intérêts Composés'!$C$10)*(1+'Intérêts Composés'!$C$12/100)^(1/12),D722)</f>
        <v>360431.71254144015</v>
      </c>
    </row>
    <row r="724" spans="1:4" x14ac:dyDescent="0.25">
      <c r="A724" s="1" t="s">
        <v>16</v>
      </c>
      <c r="B724" s="2">
        <v>722</v>
      </c>
      <c r="C724" s="32">
        <f>IF('Intérêts Composés'!$C$14*12+1&gt;Calculs!B724,'Intérêts Composés'!$C$10*Calculs!B724+'Intérêts Composés'!$C$8,C723)</f>
        <v>109000</v>
      </c>
      <c r="D724" s="32">
        <f>IF('Intérêts Composés'!$C$14*12+1&gt;Calculs!B724,(D723+'Intérêts Composés'!$C$10)*(1+'Intérêts Composés'!$C$12/100)^(1/12),D723)</f>
        <v>360431.71254144015</v>
      </c>
    </row>
    <row r="725" spans="1:4" x14ac:dyDescent="0.25">
      <c r="A725" s="1" t="s">
        <v>16</v>
      </c>
      <c r="B725" s="2">
        <v>723</v>
      </c>
      <c r="C725" s="32">
        <f>IF('Intérêts Composés'!$C$14*12+1&gt;Calculs!B725,'Intérêts Composés'!$C$10*Calculs!B725+'Intérêts Composés'!$C$8,C724)</f>
        <v>109000</v>
      </c>
      <c r="D725" s="32">
        <f>IF('Intérêts Composés'!$C$14*12+1&gt;Calculs!B725,(D724+'Intérêts Composés'!$C$10)*(1+'Intérêts Composés'!$C$12/100)^(1/12),D724)</f>
        <v>360431.71254144015</v>
      </c>
    </row>
    <row r="726" spans="1:4" x14ac:dyDescent="0.25">
      <c r="A726" s="1" t="s">
        <v>16</v>
      </c>
      <c r="B726" s="2">
        <v>724</v>
      </c>
      <c r="C726" s="32">
        <f>IF('Intérêts Composés'!$C$14*12+1&gt;Calculs!B726,'Intérêts Composés'!$C$10*Calculs!B726+'Intérêts Composés'!$C$8,C725)</f>
        <v>109000</v>
      </c>
      <c r="D726" s="32">
        <f>IF('Intérêts Composés'!$C$14*12+1&gt;Calculs!B726,(D725+'Intérêts Composés'!$C$10)*(1+'Intérêts Composés'!$C$12/100)^(1/12),D725)</f>
        <v>360431.71254144015</v>
      </c>
    </row>
    <row r="727" spans="1:4" x14ac:dyDescent="0.25">
      <c r="A727" s="1" t="s">
        <v>16</v>
      </c>
      <c r="B727" s="2">
        <v>725</v>
      </c>
      <c r="C727" s="32">
        <f>IF('Intérêts Composés'!$C$14*12+1&gt;Calculs!B727,'Intérêts Composés'!$C$10*Calculs!B727+'Intérêts Composés'!$C$8,C726)</f>
        <v>109000</v>
      </c>
      <c r="D727" s="32">
        <f>IF('Intérêts Composés'!$C$14*12+1&gt;Calculs!B727,(D726+'Intérêts Composés'!$C$10)*(1+'Intérêts Composés'!$C$12/100)^(1/12),D726)</f>
        <v>360431.71254144015</v>
      </c>
    </row>
    <row r="728" spans="1:4" x14ac:dyDescent="0.25">
      <c r="A728" s="1" t="s">
        <v>16</v>
      </c>
      <c r="B728" s="2">
        <v>726</v>
      </c>
      <c r="C728" s="32">
        <f>IF('Intérêts Composés'!$C$14*12+1&gt;Calculs!B728,'Intérêts Composés'!$C$10*Calculs!B728+'Intérêts Composés'!$C$8,C727)</f>
        <v>109000</v>
      </c>
      <c r="D728" s="32">
        <f>IF('Intérêts Composés'!$C$14*12+1&gt;Calculs!B728,(D727+'Intérêts Composés'!$C$10)*(1+'Intérêts Composés'!$C$12/100)^(1/12),D727)</f>
        <v>360431.71254144015</v>
      </c>
    </row>
    <row r="729" spans="1:4" x14ac:dyDescent="0.25">
      <c r="A729" s="1" t="s">
        <v>16</v>
      </c>
      <c r="B729" s="2">
        <v>727</v>
      </c>
      <c r="C729" s="32">
        <f>IF('Intérêts Composés'!$C$14*12+1&gt;Calculs!B729,'Intérêts Composés'!$C$10*Calculs!B729+'Intérêts Composés'!$C$8,C728)</f>
        <v>109000</v>
      </c>
      <c r="D729" s="32">
        <f>IF('Intérêts Composés'!$C$14*12+1&gt;Calculs!B729,(D728+'Intérêts Composés'!$C$10)*(1+'Intérêts Composés'!$C$12/100)^(1/12),D728)</f>
        <v>360431.71254144015</v>
      </c>
    </row>
    <row r="730" spans="1:4" x14ac:dyDescent="0.25">
      <c r="A730" s="1" t="s">
        <v>16</v>
      </c>
      <c r="B730" s="2">
        <v>728</v>
      </c>
      <c r="C730" s="32">
        <f>IF('Intérêts Composés'!$C$14*12+1&gt;Calculs!B730,'Intérêts Composés'!$C$10*Calculs!B730+'Intérêts Composés'!$C$8,C729)</f>
        <v>109000</v>
      </c>
      <c r="D730" s="32">
        <f>IF('Intérêts Composés'!$C$14*12+1&gt;Calculs!B730,(D729+'Intérêts Composés'!$C$10)*(1+'Intérêts Composés'!$C$12/100)^(1/12),D729)</f>
        <v>360431.71254144015</v>
      </c>
    </row>
    <row r="731" spans="1:4" x14ac:dyDescent="0.25">
      <c r="A731" s="1" t="s">
        <v>16</v>
      </c>
      <c r="B731" s="2">
        <v>729</v>
      </c>
      <c r="C731" s="32">
        <f>IF('Intérêts Composés'!$C$14*12+1&gt;Calculs!B731,'Intérêts Composés'!$C$10*Calculs!B731+'Intérêts Composés'!$C$8,C730)</f>
        <v>109000</v>
      </c>
      <c r="D731" s="32">
        <f>IF('Intérêts Composés'!$C$14*12+1&gt;Calculs!B731,(D730+'Intérêts Composés'!$C$10)*(1+'Intérêts Composés'!$C$12/100)^(1/12),D730)</f>
        <v>360431.71254144015</v>
      </c>
    </row>
    <row r="732" spans="1:4" x14ac:dyDescent="0.25">
      <c r="A732" s="1" t="s">
        <v>16</v>
      </c>
      <c r="B732" s="2">
        <v>730</v>
      </c>
      <c r="C732" s="32">
        <f>IF('Intérêts Composés'!$C$14*12+1&gt;Calculs!B732,'Intérêts Composés'!$C$10*Calculs!B732+'Intérêts Composés'!$C$8,C731)</f>
        <v>109000</v>
      </c>
      <c r="D732" s="32">
        <f>IF('Intérêts Composés'!$C$14*12+1&gt;Calculs!B732,(D731+'Intérêts Composés'!$C$10)*(1+'Intérêts Composés'!$C$12/100)^(1/12),D731)</f>
        <v>360431.71254144015</v>
      </c>
    </row>
    <row r="733" spans="1:4" x14ac:dyDescent="0.25">
      <c r="A733" s="1" t="s">
        <v>16</v>
      </c>
      <c r="B733" s="2">
        <v>731</v>
      </c>
      <c r="C733" s="32">
        <f>IF('Intérêts Composés'!$C$14*12+1&gt;Calculs!B733,'Intérêts Composés'!$C$10*Calculs!B733+'Intérêts Composés'!$C$8,C732)</f>
        <v>109000</v>
      </c>
      <c r="D733" s="32">
        <f>IF('Intérêts Composés'!$C$14*12+1&gt;Calculs!B733,(D732+'Intérêts Composés'!$C$10)*(1+'Intérêts Composés'!$C$12/100)^(1/12),D732)</f>
        <v>360431.71254144015</v>
      </c>
    </row>
    <row r="734" spans="1:4" x14ac:dyDescent="0.25">
      <c r="A734" s="1" t="s">
        <v>16</v>
      </c>
      <c r="B734" s="2">
        <v>732</v>
      </c>
      <c r="C734" s="32">
        <f>IF('Intérêts Composés'!$C$14*12+1&gt;Calculs!B734,'Intérêts Composés'!$C$10*Calculs!B734+'Intérêts Composés'!$C$8,C733)</f>
        <v>109000</v>
      </c>
      <c r="D734" s="32">
        <f>IF('Intérêts Composés'!$C$14*12+1&gt;Calculs!B734,(D733+'Intérêts Composés'!$C$10)*(1+'Intérêts Composés'!$C$12/100)^(1/12),D733)</f>
        <v>360431.71254144015</v>
      </c>
    </row>
    <row r="735" spans="1:4" x14ac:dyDescent="0.25">
      <c r="A735" s="1" t="s">
        <v>16</v>
      </c>
      <c r="B735" s="2">
        <v>733</v>
      </c>
      <c r="C735" s="32">
        <f>IF('Intérêts Composés'!$C$14*12+1&gt;Calculs!B735,'Intérêts Composés'!$C$10*Calculs!B735+'Intérêts Composés'!$C$8,C734)</f>
        <v>109000</v>
      </c>
      <c r="D735" s="32">
        <f>IF('Intérêts Composés'!$C$14*12+1&gt;Calculs!B735,(D734+'Intérêts Composés'!$C$10)*(1+'Intérêts Composés'!$C$12/100)^(1/12),D734)</f>
        <v>360431.71254144015</v>
      </c>
    </row>
    <row r="736" spans="1:4" x14ac:dyDescent="0.25">
      <c r="A736" s="1" t="s">
        <v>16</v>
      </c>
      <c r="B736" s="2">
        <v>734</v>
      </c>
      <c r="C736" s="32">
        <f>IF('Intérêts Composés'!$C$14*12+1&gt;Calculs!B736,'Intérêts Composés'!$C$10*Calculs!B736+'Intérêts Composés'!$C$8,C735)</f>
        <v>109000</v>
      </c>
      <c r="D736" s="32">
        <f>IF('Intérêts Composés'!$C$14*12+1&gt;Calculs!B736,(D735+'Intérêts Composés'!$C$10)*(1+'Intérêts Composés'!$C$12/100)^(1/12),D735)</f>
        <v>360431.71254144015</v>
      </c>
    </row>
    <row r="737" spans="1:4" x14ac:dyDescent="0.25">
      <c r="A737" s="1" t="s">
        <v>16</v>
      </c>
      <c r="B737" s="2">
        <v>735</v>
      </c>
      <c r="C737" s="32">
        <f>IF('Intérêts Composés'!$C$14*12+1&gt;Calculs!B737,'Intérêts Composés'!$C$10*Calculs!B737+'Intérêts Composés'!$C$8,C736)</f>
        <v>109000</v>
      </c>
      <c r="D737" s="32">
        <f>IF('Intérêts Composés'!$C$14*12+1&gt;Calculs!B737,(D736+'Intérêts Composés'!$C$10)*(1+'Intérêts Composés'!$C$12/100)^(1/12),D736)</f>
        <v>360431.71254144015</v>
      </c>
    </row>
    <row r="738" spans="1:4" x14ac:dyDescent="0.25">
      <c r="A738" s="1" t="s">
        <v>16</v>
      </c>
      <c r="B738" s="2">
        <v>736</v>
      </c>
      <c r="C738" s="32">
        <f>IF('Intérêts Composés'!$C$14*12+1&gt;Calculs!B738,'Intérêts Composés'!$C$10*Calculs!B738+'Intérêts Composés'!$C$8,C737)</f>
        <v>109000</v>
      </c>
      <c r="D738" s="32">
        <f>IF('Intérêts Composés'!$C$14*12+1&gt;Calculs!B738,(D737+'Intérêts Composés'!$C$10)*(1+'Intérêts Composés'!$C$12/100)^(1/12),D737)</f>
        <v>360431.71254144015</v>
      </c>
    </row>
    <row r="739" spans="1:4" x14ac:dyDescent="0.25">
      <c r="A739" s="1" t="s">
        <v>16</v>
      </c>
      <c r="B739" s="2">
        <v>737</v>
      </c>
      <c r="C739" s="32">
        <f>IF('Intérêts Composés'!$C$14*12+1&gt;Calculs!B739,'Intérêts Composés'!$C$10*Calculs!B739+'Intérêts Composés'!$C$8,C738)</f>
        <v>109000</v>
      </c>
      <c r="D739" s="32">
        <f>IF('Intérêts Composés'!$C$14*12+1&gt;Calculs!B739,(D738+'Intérêts Composés'!$C$10)*(1+'Intérêts Composés'!$C$12/100)^(1/12),D738)</f>
        <v>360431.71254144015</v>
      </c>
    </row>
    <row r="740" spans="1:4" x14ac:dyDescent="0.25">
      <c r="A740" s="1" t="s">
        <v>16</v>
      </c>
      <c r="B740" s="2">
        <v>738</v>
      </c>
      <c r="C740" s="32">
        <f>IF('Intérêts Composés'!$C$14*12+1&gt;Calculs!B740,'Intérêts Composés'!$C$10*Calculs!B740+'Intérêts Composés'!$C$8,C739)</f>
        <v>109000</v>
      </c>
      <c r="D740" s="32">
        <f>IF('Intérêts Composés'!$C$14*12+1&gt;Calculs!B740,(D739+'Intérêts Composés'!$C$10)*(1+'Intérêts Composés'!$C$12/100)^(1/12),D739)</f>
        <v>360431.71254144015</v>
      </c>
    </row>
    <row r="741" spans="1:4" x14ac:dyDescent="0.25">
      <c r="A741" s="1" t="s">
        <v>16</v>
      </c>
      <c r="B741" s="2">
        <v>739</v>
      </c>
      <c r="C741" s="32">
        <f>IF('Intérêts Composés'!$C$14*12+1&gt;Calculs!B741,'Intérêts Composés'!$C$10*Calculs!B741+'Intérêts Composés'!$C$8,C740)</f>
        <v>109000</v>
      </c>
      <c r="D741" s="32">
        <f>IF('Intérêts Composés'!$C$14*12+1&gt;Calculs!B741,(D740+'Intérêts Composés'!$C$10)*(1+'Intérêts Composés'!$C$12/100)^(1/12),D740)</f>
        <v>360431.71254144015</v>
      </c>
    </row>
    <row r="742" spans="1:4" x14ac:dyDescent="0.25">
      <c r="A742" s="1" t="s">
        <v>16</v>
      </c>
      <c r="B742" s="2">
        <v>740</v>
      </c>
      <c r="C742" s="32">
        <f>IF('Intérêts Composés'!$C$14*12+1&gt;Calculs!B742,'Intérêts Composés'!$C$10*Calculs!B742+'Intérêts Composés'!$C$8,C741)</f>
        <v>109000</v>
      </c>
      <c r="D742" s="32">
        <f>IF('Intérêts Composés'!$C$14*12+1&gt;Calculs!B742,(D741+'Intérêts Composés'!$C$10)*(1+'Intérêts Composés'!$C$12/100)^(1/12),D741)</f>
        <v>360431.71254144015</v>
      </c>
    </row>
    <row r="743" spans="1:4" x14ac:dyDescent="0.25">
      <c r="A743" s="1" t="s">
        <v>16</v>
      </c>
      <c r="B743" s="2">
        <v>741</v>
      </c>
      <c r="C743" s="32">
        <f>IF('Intérêts Composés'!$C$14*12+1&gt;Calculs!B743,'Intérêts Composés'!$C$10*Calculs!B743+'Intérêts Composés'!$C$8,C742)</f>
        <v>109000</v>
      </c>
      <c r="D743" s="32">
        <f>IF('Intérêts Composés'!$C$14*12+1&gt;Calculs!B743,(D742+'Intérêts Composés'!$C$10)*(1+'Intérêts Composés'!$C$12/100)^(1/12),D742)</f>
        <v>360431.71254144015</v>
      </c>
    </row>
    <row r="744" spans="1:4" x14ac:dyDescent="0.25">
      <c r="A744" s="1" t="s">
        <v>16</v>
      </c>
      <c r="B744" s="2">
        <v>742</v>
      </c>
      <c r="C744" s="32">
        <f>IF('Intérêts Composés'!$C$14*12+1&gt;Calculs!B744,'Intérêts Composés'!$C$10*Calculs!B744+'Intérêts Composés'!$C$8,C743)</f>
        <v>109000</v>
      </c>
      <c r="D744" s="32">
        <f>IF('Intérêts Composés'!$C$14*12+1&gt;Calculs!B744,(D743+'Intérêts Composés'!$C$10)*(1+'Intérêts Composés'!$C$12/100)^(1/12),D743)</f>
        <v>360431.71254144015</v>
      </c>
    </row>
    <row r="745" spans="1:4" x14ac:dyDescent="0.25">
      <c r="A745" s="1" t="s">
        <v>16</v>
      </c>
      <c r="B745" s="2">
        <v>743</v>
      </c>
      <c r="C745" s="32">
        <f>IF('Intérêts Composés'!$C$14*12+1&gt;Calculs!B745,'Intérêts Composés'!$C$10*Calculs!B745+'Intérêts Composés'!$C$8,C744)</f>
        <v>109000</v>
      </c>
      <c r="D745" s="32">
        <f>IF('Intérêts Composés'!$C$14*12+1&gt;Calculs!B745,(D744+'Intérêts Composés'!$C$10)*(1+'Intérêts Composés'!$C$12/100)^(1/12),D744)</f>
        <v>360431.71254144015</v>
      </c>
    </row>
    <row r="746" spans="1:4" x14ac:dyDescent="0.25">
      <c r="A746" s="1" t="s">
        <v>16</v>
      </c>
      <c r="B746" s="2">
        <v>744</v>
      </c>
      <c r="C746" s="32">
        <f>IF('Intérêts Composés'!$C$14*12+1&gt;Calculs!B746,'Intérêts Composés'!$C$10*Calculs!B746+'Intérêts Composés'!$C$8,C745)</f>
        <v>109000</v>
      </c>
      <c r="D746" s="32">
        <f>IF('Intérêts Composés'!$C$14*12+1&gt;Calculs!B746,(D745+'Intérêts Composés'!$C$10)*(1+'Intérêts Composés'!$C$12/100)^(1/12),D745)</f>
        <v>360431.71254144015</v>
      </c>
    </row>
    <row r="747" spans="1:4" x14ac:dyDescent="0.25">
      <c r="A747" s="1" t="s">
        <v>16</v>
      </c>
      <c r="B747" s="2">
        <v>745</v>
      </c>
      <c r="C747" s="32">
        <f>IF('Intérêts Composés'!$C$14*12+1&gt;Calculs!B747,'Intérêts Composés'!$C$10*Calculs!B747+'Intérêts Composés'!$C$8,C746)</f>
        <v>109000</v>
      </c>
      <c r="D747" s="32">
        <f>IF('Intérêts Composés'!$C$14*12+1&gt;Calculs!B747,(D746+'Intérêts Composés'!$C$10)*(1+'Intérêts Composés'!$C$12/100)^(1/12),D746)</f>
        <v>360431.71254144015</v>
      </c>
    </row>
    <row r="748" spans="1:4" x14ac:dyDescent="0.25">
      <c r="A748" s="1" t="s">
        <v>16</v>
      </c>
      <c r="B748" s="2">
        <v>746</v>
      </c>
      <c r="C748" s="32">
        <f>IF('Intérêts Composés'!$C$14*12+1&gt;Calculs!B748,'Intérêts Composés'!$C$10*Calculs!B748+'Intérêts Composés'!$C$8,C747)</f>
        <v>109000</v>
      </c>
      <c r="D748" s="32">
        <f>IF('Intérêts Composés'!$C$14*12+1&gt;Calculs!B748,(D747+'Intérêts Composés'!$C$10)*(1+'Intérêts Composés'!$C$12/100)^(1/12),D747)</f>
        <v>360431.71254144015</v>
      </c>
    </row>
    <row r="749" spans="1:4" x14ac:dyDescent="0.25">
      <c r="A749" s="1" t="s">
        <v>16</v>
      </c>
      <c r="B749" s="2">
        <v>747</v>
      </c>
      <c r="C749" s="32">
        <f>IF('Intérêts Composés'!$C$14*12+1&gt;Calculs!B749,'Intérêts Composés'!$C$10*Calculs!B749+'Intérêts Composés'!$C$8,C748)</f>
        <v>109000</v>
      </c>
      <c r="D749" s="32">
        <f>IF('Intérêts Composés'!$C$14*12+1&gt;Calculs!B749,(D748+'Intérêts Composés'!$C$10)*(1+'Intérêts Composés'!$C$12/100)^(1/12),D748)</f>
        <v>360431.71254144015</v>
      </c>
    </row>
    <row r="750" spans="1:4" x14ac:dyDescent="0.25">
      <c r="A750" s="1" t="s">
        <v>16</v>
      </c>
      <c r="B750" s="2">
        <v>748</v>
      </c>
      <c r="C750" s="32">
        <f>IF('Intérêts Composés'!$C$14*12+1&gt;Calculs!B750,'Intérêts Composés'!$C$10*Calculs!B750+'Intérêts Composés'!$C$8,C749)</f>
        <v>109000</v>
      </c>
      <c r="D750" s="32">
        <f>IF('Intérêts Composés'!$C$14*12+1&gt;Calculs!B750,(D749+'Intérêts Composés'!$C$10)*(1+'Intérêts Composés'!$C$12/100)^(1/12),D749)</f>
        <v>360431.71254144015</v>
      </c>
    </row>
    <row r="751" spans="1:4" x14ac:dyDescent="0.25">
      <c r="A751" s="1" t="s">
        <v>16</v>
      </c>
      <c r="B751" s="2">
        <v>749</v>
      </c>
      <c r="C751" s="32">
        <f>IF('Intérêts Composés'!$C$14*12+1&gt;Calculs!B751,'Intérêts Composés'!$C$10*Calculs!B751+'Intérêts Composés'!$C$8,C750)</f>
        <v>109000</v>
      </c>
      <c r="D751" s="32">
        <f>IF('Intérêts Composés'!$C$14*12+1&gt;Calculs!B751,(D750+'Intérêts Composés'!$C$10)*(1+'Intérêts Composés'!$C$12/100)^(1/12),D750)</f>
        <v>360431.71254144015</v>
      </c>
    </row>
    <row r="752" spans="1:4" x14ac:dyDescent="0.25">
      <c r="A752" s="1" t="s">
        <v>16</v>
      </c>
      <c r="B752" s="2">
        <v>750</v>
      </c>
      <c r="C752" s="32">
        <f>IF('Intérêts Composés'!$C$14*12+1&gt;Calculs!B752,'Intérêts Composés'!$C$10*Calculs!B752+'Intérêts Composés'!$C$8,C751)</f>
        <v>109000</v>
      </c>
      <c r="D752" s="32">
        <f>IF('Intérêts Composés'!$C$14*12+1&gt;Calculs!B752,(D751+'Intérêts Composés'!$C$10)*(1+'Intérêts Composés'!$C$12/100)^(1/12),D751)</f>
        <v>360431.71254144015</v>
      </c>
    </row>
    <row r="753" spans="1:4" x14ac:dyDescent="0.25">
      <c r="A753" s="1" t="s">
        <v>16</v>
      </c>
      <c r="B753" s="2">
        <v>751</v>
      </c>
      <c r="C753" s="32">
        <f>IF('Intérêts Composés'!$C$14*12+1&gt;Calculs!B753,'Intérêts Composés'!$C$10*Calculs!B753+'Intérêts Composés'!$C$8,C752)</f>
        <v>109000</v>
      </c>
      <c r="D753" s="32">
        <f>IF('Intérêts Composés'!$C$14*12+1&gt;Calculs!B753,(D752+'Intérêts Composés'!$C$10)*(1+'Intérêts Composés'!$C$12/100)^(1/12),D752)</f>
        <v>360431.71254144015</v>
      </c>
    </row>
    <row r="754" spans="1:4" x14ac:dyDescent="0.25">
      <c r="A754" s="1" t="s">
        <v>16</v>
      </c>
      <c r="B754" s="2">
        <v>752</v>
      </c>
      <c r="C754" s="32">
        <f>IF('Intérêts Composés'!$C$14*12+1&gt;Calculs!B754,'Intérêts Composés'!$C$10*Calculs!B754+'Intérêts Composés'!$C$8,C753)</f>
        <v>109000</v>
      </c>
      <c r="D754" s="32">
        <f>IF('Intérêts Composés'!$C$14*12+1&gt;Calculs!B754,(D753+'Intérêts Composés'!$C$10)*(1+'Intérêts Composés'!$C$12/100)^(1/12),D753)</f>
        <v>360431.71254144015</v>
      </c>
    </row>
    <row r="755" spans="1:4" x14ac:dyDescent="0.25">
      <c r="A755" s="1" t="s">
        <v>16</v>
      </c>
      <c r="B755" s="2">
        <v>753</v>
      </c>
      <c r="C755" s="32">
        <f>IF('Intérêts Composés'!$C$14*12+1&gt;Calculs!B755,'Intérêts Composés'!$C$10*Calculs!B755+'Intérêts Composés'!$C$8,C754)</f>
        <v>109000</v>
      </c>
      <c r="D755" s="32">
        <f>IF('Intérêts Composés'!$C$14*12+1&gt;Calculs!B755,(D754+'Intérêts Composés'!$C$10)*(1+'Intérêts Composés'!$C$12/100)^(1/12),D754)</f>
        <v>360431.71254144015</v>
      </c>
    </row>
    <row r="756" spans="1:4" x14ac:dyDescent="0.25">
      <c r="A756" s="1" t="s">
        <v>16</v>
      </c>
      <c r="B756" s="2">
        <v>754</v>
      </c>
      <c r="C756" s="32">
        <f>IF('Intérêts Composés'!$C$14*12+1&gt;Calculs!B756,'Intérêts Composés'!$C$10*Calculs!B756+'Intérêts Composés'!$C$8,C755)</f>
        <v>109000</v>
      </c>
      <c r="D756" s="32">
        <f>IF('Intérêts Composés'!$C$14*12+1&gt;Calculs!B756,(D755+'Intérêts Composés'!$C$10)*(1+'Intérêts Composés'!$C$12/100)^(1/12),D755)</f>
        <v>360431.71254144015</v>
      </c>
    </row>
    <row r="757" spans="1:4" x14ac:dyDescent="0.25">
      <c r="A757" s="1" t="s">
        <v>16</v>
      </c>
      <c r="B757" s="2">
        <v>755</v>
      </c>
      <c r="C757" s="32">
        <f>IF('Intérêts Composés'!$C$14*12+1&gt;Calculs!B757,'Intérêts Composés'!$C$10*Calculs!B757+'Intérêts Composés'!$C$8,C756)</f>
        <v>109000</v>
      </c>
      <c r="D757" s="32">
        <f>IF('Intérêts Composés'!$C$14*12+1&gt;Calculs!B757,(D756+'Intérêts Composés'!$C$10)*(1+'Intérêts Composés'!$C$12/100)^(1/12),D756)</f>
        <v>360431.71254144015</v>
      </c>
    </row>
    <row r="758" spans="1:4" x14ac:dyDescent="0.25">
      <c r="A758" s="1" t="s">
        <v>16</v>
      </c>
      <c r="B758" s="2">
        <v>756</v>
      </c>
      <c r="C758" s="32">
        <f>IF('Intérêts Composés'!$C$14*12+1&gt;Calculs!B758,'Intérêts Composés'!$C$10*Calculs!B758+'Intérêts Composés'!$C$8,C757)</f>
        <v>109000</v>
      </c>
      <c r="D758" s="32">
        <f>IF('Intérêts Composés'!$C$14*12+1&gt;Calculs!B758,(D757+'Intérêts Composés'!$C$10)*(1+'Intérêts Composés'!$C$12/100)^(1/12),D757)</f>
        <v>360431.71254144015</v>
      </c>
    </row>
    <row r="759" spans="1:4" x14ac:dyDescent="0.25">
      <c r="A759" s="1" t="s">
        <v>16</v>
      </c>
      <c r="B759" s="2">
        <v>757</v>
      </c>
      <c r="C759" s="32">
        <f>IF('Intérêts Composés'!$C$14*12+1&gt;Calculs!B759,'Intérêts Composés'!$C$10*Calculs!B759+'Intérêts Composés'!$C$8,C758)</f>
        <v>109000</v>
      </c>
      <c r="D759" s="32">
        <f>IF('Intérêts Composés'!$C$14*12+1&gt;Calculs!B759,(D758+'Intérêts Composés'!$C$10)*(1+'Intérêts Composés'!$C$12/100)^(1/12),D758)</f>
        <v>360431.71254144015</v>
      </c>
    </row>
    <row r="760" spans="1:4" x14ac:dyDescent="0.25">
      <c r="A760" s="1" t="s">
        <v>16</v>
      </c>
      <c r="B760" s="2">
        <v>758</v>
      </c>
      <c r="C760" s="32">
        <f>IF('Intérêts Composés'!$C$14*12+1&gt;Calculs!B760,'Intérêts Composés'!$C$10*Calculs!B760+'Intérêts Composés'!$C$8,C759)</f>
        <v>109000</v>
      </c>
      <c r="D760" s="32">
        <f>IF('Intérêts Composés'!$C$14*12+1&gt;Calculs!B760,(D759+'Intérêts Composés'!$C$10)*(1+'Intérêts Composés'!$C$12/100)^(1/12),D759)</f>
        <v>360431.71254144015</v>
      </c>
    </row>
    <row r="761" spans="1:4" x14ac:dyDescent="0.25">
      <c r="A761" s="1" t="s">
        <v>16</v>
      </c>
      <c r="B761" s="2">
        <v>759</v>
      </c>
      <c r="C761" s="32">
        <f>IF('Intérêts Composés'!$C$14*12+1&gt;Calculs!B761,'Intérêts Composés'!$C$10*Calculs!B761+'Intérêts Composés'!$C$8,C760)</f>
        <v>109000</v>
      </c>
      <c r="D761" s="32">
        <f>IF('Intérêts Composés'!$C$14*12+1&gt;Calculs!B761,(D760+'Intérêts Composés'!$C$10)*(1+'Intérêts Composés'!$C$12/100)^(1/12),D760)</f>
        <v>360431.71254144015</v>
      </c>
    </row>
    <row r="762" spans="1:4" x14ac:dyDescent="0.25">
      <c r="A762" s="1" t="s">
        <v>16</v>
      </c>
      <c r="B762" s="2">
        <v>760</v>
      </c>
      <c r="C762" s="32">
        <f>IF('Intérêts Composés'!$C$14*12+1&gt;Calculs!B762,'Intérêts Composés'!$C$10*Calculs!B762+'Intérêts Composés'!$C$8,C761)</f>
        <v>109000</v>
      </c>
      <c r="D762" s="32">
        <f>IF('Intérêts Composés'!$C$14*12+1&gt;Calculs!B762,(D761+'Intérêts Composés'!$C$10)*(1+'Intérêts Composés'!$C$12/100)^(1/12),D761)</f>
        <v>360431.71254144015</v>
      </c>
    </row>
    <row r="763" spans="1:4" x14ac:dyDescent="0.25">
      <c r="A763" s="1" t="s">
        <v>16</v>
      </c>
      <c r="B763" s="2">
        <v>761</v>
      </c>
      <c r="C763" s="32">
        <f>IF('Intérêts Composés'!$C$14*12+1&gt;Calculs!B763,'Intérêts Composés'!$C$10*Calculs!B763+'Intérêts Composés'!$C$8,C762)</f>
        <v>109000</v>
      </c>
      <c r="D763" s="32">
        <f>IF('Intérêts Composés'!$C$14*12+1&gt;Calculs!B763,(D762+'Intérêts Composés'!$C$10)*(1+'Intérêts Composés'!$C$12/100)^(1/12),D762)</f>
        <v>360431.71254144015</v>
      </c>
    </row>
    <row r="764" spans="1:4" x14ac:dyDescent="0.25">
      <c r="A764" s="1" t="s">
        <v>16</v>
      </c>
      <c r="B764" s="2">
        <v>762</v>
      </c>
      <c r="C764" s="32">
        <f>IF('Intérêts Composés'!$C$14*12+1&gt;Calculs!B764,'Intérêts Composés'!$C$10*Calculs!B764+'Intérêts Composés'!$C$8,C763)</f>
        <v>109000</v>
      </c>
      <c r="D764" s="32">
        <f>IF('Intérêts Composés'!$C$14*12+1&gt;Calculs!B764,(D763+'Intérêts Composés'!$C$10)*(1+'Intérêts Composés'!$C$12/100)^(1/12),D763)</f>
        <v>360431.71254144015</v>
      </c>
    </row>
    <row r="765" spans="1:4" x14ac:dyDescent="0.25">
      <c r="A765" s="1" t="s">
        <v>16</v>
      </c>
      <c r="B765" s="2">
        <v>763</v>
      </c>
      <c r="C765" s="32">
        <f>IF('Intérêts Composés'!$C$14*12+1&gt;Calculs!B765,'Intérêts Composés'!$C$10*Calculs!B765+'Intérêts Composés'!$C$8,C764)</f>
        <v>109000</v>
      </c>
      <c r="D765" s="32">
        <f>IF('Intérêts Composés'!$C$14*12+1&gt;Calculs!B765,(D764+'Intérêts Composés'!$C$10)*(1+'Intérêts Composés'!$C$12/100)^(1/12),D764)</f>
        <v>360431.71254144015</v>
      </c>
    </row>
    <row r="766" spans="1:4" x14ac:dyDescent="0.25">
      <c r="A766" s="1" t="s">
        <v>16</v>
      </c>
      <c r="B766" s="2">
        <v>764</v>
      </c>
      <c r="C766" s="32">
        <f>IF('Intérêts Composés'!$C$14*12+1&gt;Calculs!B766,'Intérêts Composés'!$C$10*Calculs!B766+'Intérêts Composés'!$C$8,C765)</f>
        <v>109000</v>
      </c>
      <c r="D766" s="32">
        <f>IF('Intérêts Composés'!$C$14*12+1&gt;Calculs!B766,(D765+'Intérêts Composés'!$C$10)*(1+'Intérêts Composés'!$C$12/100)^(1/12),D765)</f>
        <v>360431.71254144015</v>
      </c>
    </row>
    <row r="767" spans="1:4" x14ac:dyDescent="0.25">
      <c r="A767" s="1" t="s">
        <v>16</v>
      </c>
      <c r="B767" s="2">
        <v>765</v>
      </c>
      <c r="C767" s="32">
        <f>IF('Intérêts Composés'!$C$14*12+1&gt;Calculs!B767,'Intérêts Composés'!$C$10*Calculs!B767+'Intérêts Composés'!$C$8,C766)</f>
        <v>109000</v>
      </c>
      <c r="D767" s="32">
        <f>IF('Intérêts Composés'!$C$14*12+1&gt;Calculs!B767,(D766+'Intérêts Composés'!$C$10)*(1+'Intérêts Composés'!$C$12/100)^(1/12),D766)</f>
        <v>360431.71254144015</v>
      </c>
    </row>
    <row r="768" spans="1:4" x14ac:dyDescent="0.25">
      <c r="A768" s="1" t="s">
        <v>16</v>
      </c>
      <c r="B768" s="2">
        <v>766</v>
      </c>
      <c r="C768" s="32">
        <f>IF('Intérêts Composés'!$C$14*12+1&gt;Calculs!B768,'Intérêts Composés'!$C$10*Calculs!B768+'Intérêts Composés'!$C$8,C767)</f>
        <v>109000</v>
      </c>
      <c r="D768" s="32">
        <f>IF('Intérêts Composés'!$C$14*12+1&gt;Calculs!B768,(D767+'Intérêts Composés'!$C$10)*(1+'Intérêts Composés'!$C$12/100)^(1/12),D767)</f>
        <v>360431.71254144015</v>
      </c>
    </row>
    <row r="769" spans="1:4" x14ac:dyDescent="0.25">
      <c r="A769" s="1" t="s">
        <v>16</v>
      </c>
      <c r="B769" s="2">
        <v>767</v>
      </c>
      <c r="C769" s="32">
        <f>IF('Intérêts Composés'!$C$14*12+1&gt;Calculs!B769,'Intérêts Composés'!$C$10*Calculs!B769+'Intérêts Composés'!$C$8,C768)</f>
        <v>109000</v>
      </c>
      <c r="D769" s="32">
        <f>IF('Intérêts Composés'!$C$14*12+1&gt;Calculs!B769,(D768+'Intérêts Composés'!$C$10)*(1+'Intérêts Composés'!$C$12/100)^(1/12),D768)</f>
        <v>360431.71254144015</v>
      </c>
    </row>
    <row r="770" spans="1:4" x14ac:dyDescent="0.25">
      <c r="A770" s="1" t="s">
        <v>16</v>
      </c>
      <c r="B770" s="2">
        <v>768</v>
      </c>
      <c r="C770" s="32">
        <f>IF('Intérêts Composés'!$C$14*12+1&gt;Calculs!B770,'Intérêts Composés'!$C$10*Calculs!B770+'Intérêts Composés'!$C$8,C769)</f>
        <v>109000</v>
      </c>
      <c r="D770" s="32">
        <f>IF('Intérêts Composés'!$C$14*12+1&gt;Calculs!B770,(D769+'Intérêts Composés'!$C$10)*(1+'Intérêts Composés'!$C$12/100)^(1/12),D769)</f>
        <v>360431.71254144015</v>
      </c>
    </row>
    <row r="771" spans="1:4" x14ac:dyDescent="0.25">
      <c r="A771" s="1" t="s">
        <v>16</v>
      </c>
      <c r="B771" s="2">
        <v>769</v>
      </c>
      <c r="C771" s="32">
        <f>IF('Intérêts Composés'!$C$14*12+1&gt;Calculs!B771,'Intérêts Composés'!$C$10*Calculs!B771+'Intérêts Composés'!$C$8,C770)</f>
        <v>109000</v>
      </c>
      <c r="D771" s="32">
        <f>IF('Intérêts Composés'!$C$14*12+1&gt;Calculs!B771,(D770+'Intérêts Composés'!$C$10)*(1+'Intérêts Composés'!$C$12/100)^(1/12),D770)</f>
        <v>360431.71254144015</v>
      </c>
    </row>
    <row r="772" spans="1:4" x14ac:dyDescent="0.25">
      <c r="A772" s="1" t="s">
        <v>16</v>
      </c>
      <c r="B772" s="2">
        <v>770</v>
      </c>
      <c r="C772" s="32">
        <f>IF('Intérêts Composés'!$C$14*12+1&gt;Calculs!B772,'Intérêts Composés'!$C$10*Calculs!B772+'Intérêts Composés'!$C$8,C771)</f>
        <v>109000</v>
      </c>
      <c r="D772" s="32">
        <f>IF('Intérêts Composés'!$C$14*12+1&gt;Calculs!B772,(D771+'Intérêts Composés'!$C$10)*(1+'Intérêts Composés'!$C$12/100)^(1/12),D771)</f>
        <v>360431.71254144015</v>
      </c>
    </row>
    <row r="773" spans="1:4" x14ac:dyDescent="0.25">
      <c r="A773" s="1" t="s">
        <v>16</v>
      </c>
      <c r="B773" s="2">
        <v>771</v>
      </c>
      <c r="C773" s="32">
        <f>IF('Intérêts Composés'!$C$14*12+1&gt;Calculs!B773,'Intérêts Composés'!$C$10*Calculs!B773+'Intérêts Composés'!$C$8,C772)</f>
        <v>109000</v>
      </c>
      <c r="D773" s="32">
        <f>IF('Intérêts Composés'!$C$14*12+1&gt;Calculs!B773,(D772+'Intérêts Composés'!$C$10)*(1+'Intérêts Composés'!$C$12/100)^(1/12),D772)</f>
        <v>360431.71254144015</v>
      </c>
    </row>
    <row r="774" spans="1:4" x14ac:dyDescent="0.25">
      <c r="A774" s="1" t="s">
        <v>16</v>
      </c>
      <c r="B774" s="2">
        <v>772</v>
      </c>
      <c r="C774" s="32">
        <f>IF('Intérêts Composés'!$C$14*12+1&gt;Calculs!B774,'Intérêts Composés'!$C$10*Calculs!B774+'Intérêts Composés'!$C$8,C773)</f>
        <v>109000</v>
      </c>
      <c r="D774" s="32">
        <f>IF('Intérêts Composés'!$C$14*12+1&gt;Calculs!B774,(D773+'Intérêts Composés'!$C$10)*(1+'Intérêts Composés'!$C$12/100)^(1/12),D773)</f>
        <v>360431.71254144015</v>
      </c>
    </row>
    <row r="775" spans="1:4" x14ac:dyDescent="0.25">
      <c r="A775" s="1" t="s">
        <v>16</v>
      </c>
      <c r="B775" s="2">
        <v>773</v>
      </c>
      <c r="C775" s="32">
        <f>IF('Intérêts Composés'!$C$14*12+1&gt;Calculs!B775,'Intérêts Composés'!$C$10*Calculs!B775+'Intérêts Composés'!$C$8,C774)</f>
        <v>109000</v>
      </c>
      <c r="D775" s="32">
        <f>IF('Intérêts Composés'!$C$14*12+1&gt;Calculs!B775,(D774+'Intérêts Composés'!$C$10)*(1+'Intérêts Composés'!$C$12/100)^(1/12),D774)</f>
        <v>360431.71254144015</v>
      </c>
    </row>
    <row r="776" spans="1:4" x14ac:dyDescent="0.25">
      <c r="A776" s="1" t="s">
        <v>16</v>
      </c>
      <c r="B776" s="2">
        <v>774</v>
      </c>
      <c r="C776" s="32">
        <f>IF('Intérêts Composés'!$C$14*12+1&gt;Calculs!B776,'Intérêts Composés'!$C$10*Calculs!B776+'Intérêts Composés'!$C$8,C775)</f>
        <v>109000</v>
      </c>
      <c r="D776" s="32">
        <f>IF('Intérêts Composés'!$C$14*12+1&gt;Calculs!B776,(D775+'Intérêts Composés'!$C$10)*(1+'Intérêts Composés'!$C$12/100)^(1/12),D775)</f>
        <v>360431.71254144015</v>
      </c>
    </row>
    <row r="777" spans="1:4" x14ac:dyDescent="0.25">
      <c r="A777" s="1" t="s">
        <v>16</v>
      </c>
      <c r="B777" s="2">
        <v>775</v>
      </c>
      <c r="C777" s="32">
        <f>IF('Intérêts Composés'!$C$14*12+1&gt;Calculs!B777,'Intérêts Composés'!$C$10*Calculs!B777+'Intérêts Composés'!$C$8,C776)</f>
        <v>109000</v>
      </c>
      <c r="D777" s="32">
        <f>IF('Intérêts Composés'!$C$14*12+1&gt;Calculs!B777,(D776+'Intérêts Composés'!$C$10)*(1+'Intérêts Composés'!$C$12/100)^(1/12),D776)</f>
        <v>360431.71254144015</v>
      </c>
    </row>
    <row r="778" spans="1:4" x14ac:dyDescent="0.25">
      <c r="A778" s="1" t="s">
        <v>16</v>
      </c>
      <c r="B778" s="2">
        <v>776</v>
      </c>
      <c r="C778" s="32">
        <f>IF('Intérêts Composés'!$C$14*12+1&gt;Calculs!B778,'Intérêts Composés'!$C$10*Calculs!B778+'Intérêts Composés'!$C$8,C777)</f>
        <v>109000</v>
      </c>
      <c r="D778" s="32">
        <f>IF('Intérêts Composés'!$C$14*12+1&gt;Calculs!B778,(D777+'Intérêts Composés'!$C$10)*(1+'Intérêts Composés'!$C$12/100)^(1/12),D777)</f>
        <v>360431.71254144015</v>
      </c>
    </row>
    <row r="779" spans="1:4" x14ac:dyDescent="0.25">
      <c r="A779" s="1" t="s">
        <v>16</v>
      </c>
      <c r="B779" s="2">
        <v>777</v>
      </c>
      <c r="C779" s="32">
        <f>IF('Intérêts Composés'!$C$14*12+1&gt;Calculs!B779,'Intérêts Composés'!$C$10*Calculs!B779+'Intérêts Composés'!$C$8,C778)</f>
        <v>109000</v>
      </c>
      <c r="D779" s="32">
        <f>IF('Intérêts Composés'!$C$14*12+1&gt;Calculs!B779,(D778+'Intérêts Composés'!$C$10)*(1+'Intérêts Composés'!$C$12/100)^(1/12),D778)</f>
        <v>360431.71254144015</v>
      </c>
    </row>
    <row r="780" spans="1:4" x14ac:dyDescent="0.25">
      <c r="A780" s="1" t="s">
        <v>16</v>
      </c>
      <c r="B780" s="2">
        <v>778</v>
      </c>
      <c r="C780" s="32">
        <f>IF('Intérêts Composés'!$C$14*12+1&gt;Calculs!B780,'Intérêts Composés'!$C$10*Calculs!B780+'Intérêts Composés'!$C$8,C779)</f>
        <v>109000</v>
      </c>
      <c r="D780" s="32">
        <f>IF('Intérêts Composés'!$C$14*12+1&gt;Calculs!B780,(D779+'Intérêts Composés'!$C$10)*(1+'Intérêts Composés'!$C$12/100)^(1/12),D779)</f>
        <v>360431.71254144015</v>
      </c>
    </row>
    <row r="781" spans="1:4" x14ac:dyDescent="0.25">
      <c r="A781" s="1" t="s">
        <v>16</v>
      </c>
      <c r="B781" s="2">
        <v>779</v>
      </c>
      <c r="C781" s="32">
        <f>IF('Intérêts Composés'!$C$14*12+1&gt;Calculs!B781,'Intérêts Composés'!$C$10*Calculs!B781+'Intérêts Composés'!$C$8,C780)</f>
        <v>109000</v>
      </c>
      <c r="D781" s="32">
        <f>IF('Intérêts Composés'!$C$14*12+1&gt;Calculs!B781,(D780+'Intérêts Composés'!$C$10)*(1+'Intérêts Composés'!$C$12/100)^(1/12),D780)</f>
        <v>360431.71254144015</v>
      </c>
    </row>
    <row r="782" spans="1:4" x14ac:dyDescent="0.25">
      <c r="A782" s="1" t="s">
        <v>16</v>
      </c>
      <c r="B782" s="2">
        <v>780</v>
      </c>
      <c r="C782" s="32">
        <f>IF('Intérêts Composés'!$C$14*12+1&gt;Calculs!B782,'Intérêts Composés'!$C$10*Calculs!B782+'Intérêts Composés'!$C$8,C781)</f>
        <v>109000</v>
      </c>
      <c r="D782" s="32">
        <f>IF('Intérêts Composés'!$C$14*12+1&gt;Calculs!B782,(D781+'Intérêts Composés'!$C$10)*(1+'Intérêts Composés'!$C$12/100)^(1/12),D781)</f>
        <v>360431.71254144015</v>
      </c>
    </row>
    <row r="783" spans="1:4" x14ac:dyDescent="0.25">
      <c r="A783" s="1" t="s">
        <v>16</v>
      </c>
      <c r="B783" s="2">
        <v>781</v>
      </c>
      <c r="C783" s="32">
        <f>IF('Intérêts Composés'!$C$14*12+1&gt;Calculs!B783,'Intérêts Composés'!$C$10*Calculs!B783+'Intérêts Composés'!$C$8,C782)</f>
        <v>109000</v>
      </c>
      <c r="D783" s="32">
        <f>IF('Intérêts Composés'!$C$14*12+1&gt;Calculs!B783,(D782+'Intérêts Composés'!$C$10)*(1+'Intérêts Composés'!$C$12/100)^(1/12),D782)</f>
        <v>360431.71254144015</v>
      </c>
    </row>
    <row r="784" spans="1:4" x14ac:dyDescent="0.25">
      <c r="A784" s="1" t="s">
        <v>16</v>
      </c>
      <c r="B784" s="2">
        <v>782</v>
      </c>
      <c r="C784" s="32">
        <f>IF('Intérêts Composés'!$C$14*12+1&gt;Calculs!B784,'Intérêts Composés'!$C$10*Calculs!B784+'Intérêts Composés'!$C$8,C783)</f>
        <v>109000</v>
      </c>
      <c r="D784" s="32">
        <f>IF('Intérêts Composés'!$C$14*12+1&gt;Calculs!B784,(D783+'Intérêts Composés'!$C$10)*(1+'Intérêts Composés'!$C$12/100)^(1/12),D783)</f>
        <v>360431.71254144015</v>
      </c>
    </row>
    <row r="785" spans="1:4" x14ac:dyDescent="0.25">
      <c r="A785" s="1" t="s">
        <v>16</v>
      </c>
      <c r="B785" s="2">
        <v>783</v>
      </c>
      <c r="C785" s="32">
        <f>IF('Intérêts Composés'!$C$14*12+1&gt;Calculs!B785,'Intérêts Composés'!$C$10*Calculs!B785+'Intérêts Composés'!$C$8,C784)</f>
        <v>109000</v>
      </c>
      <c r="D785" s="32">
        <f>IF('Intérêts Composés'!$C$14*12+1&gt;Calculs!B785,(D784+'Intérêts Composés'!$C$10)*(1+'Intérêts Composés'!$C$12/100)^(1/12),D784)</f>
        <v>360431.71254144015</v>
      </c>
    </row>
    <row r="786" spans="1:4" x14ac:dyDescent="0.25">
      <c r="A786" s="1" t="s">
        <v>16</v>
      </c>
      <c r="B786" s="2">
        <v>784</v>
      </c>
      <c r="C786" s="32">
        <f>IF('Intérêts Composés'!$C$14*12+1&gt;Calculs!B786,'Intérêts Composés'!$C$10*Calculs!B786+'Intérêts Composés'!$C$8,C785)</f>
        <v>109000</v>
      </c>
      <c r="D786" s="32">
        <f>IF('Intérêts Composés'!$C$14*12+1&gt;Calculs!B786,(D785+'Intérêts Composés'!$C$10)*(1+'Intérêts Composés'!$C$12/100)^(1/12),D785)</f>
        <v>360431.71254144015</v>
      </c>
    </row>
    <row r="787" spans="1:4" x14ac:dyDescent="0.25">
      <c r="A787" s="1" t="s">
        <v>16</v>
      </c>
      <c r="B787" s="2">
        <v>785</v>
      </c>
      <c r="C787" s="32">
        <f>IF('Intérêts Composés'!$C$14*12+1&gt;Calculs!B787,'Intérêts Composés'!$C$10*Calculs!B787+'Intérêts Composés'!$C$8,C786)</f>
        <v>109000</v>
      </c>
      <c r="D787" s="32">
        <f>IF('Intérêts Composés'!$C$14*12+1&gt;Calculs!B787,(D786+'Intérêts Composés'!$C$10)*(1+'Intérêts Composés'!$C$12/100)^(1/12),D786)</f>
        <v>360431.71254144015</v>
      </c>
    </row>
    <row r="788" spans="1:4" x14ac:dyDescent="0.25">
      <c r="A788" s="1" t="s">
        <v>16</v>
      </c>
      <c r="B788" s="2">
        <v>786</v>
      </c>
      <c r="C788" s="32">
        <f>IF('Intérêts Composés'!$C$14*12+1&gt;Calculs!B788,'Intérêts Composés'!$C$10*Calculs!B788+'Intérêts Composés'!$C$8,C787)</f>
        <v>109000</v>
      </c>
      <c r="D788" s="32">
        <f>IF('Intérêts Composés'!$C$14*12+1&gt;Calculs!B788,(D787+'Intérêts Composés'!$C$10)*(1+'Intérêts Composés'!$C$12/100)^(1/12),D787)</f>
        <v>360431.71254144015</v>
      </c>
    </row>
    <row r="789" spans="1:4" x14ac:dyDescent="0.25">
      <c r="A789" s="1" t="s">
        <v>16</v>
      </c>
      <c r="B789" s="2">
        <v>787</v>
      </c>
      <c r="C789" s="32">
        <f>IF('Intérêts Composés'!$C$14*12+1&gt;Calculs!B789,'Intérêts Composés'!$C$10*Calculs!B789+'Intérêts Composés'!$C$8,C788)</f>
        <v>109000</v>
      </c>
      <c r="D789" s="32">
        <f>IF('Intérêts Composés'!$C$14*12+1&gt;Calculs!B789,(D788+'Intérêts Composés'!$C$10)*(1+'Intérêts Composés'!$C$12/100)^(1/12),D788)</f>
        <v>360431.71254144015</v>
      </c>
    </row>
    <row r="790" spans="1:4" x14ac:dyDescent="0.25">
      <c r="A790" s="1" t="s">
        <v>16</v>
      </c>
      <c r="B790" s="2">
        <v>788</v>
      </c>
      <c r="C790" s="32">
        <f>IF('Intérêts Composés'!$C$14*12+1&gt;Calculs!B790,'Intérêts Composés'!$C$10*Calculs!B790+'Intérêts Composés'!$C$8,C789)</f>
        <v>109000</v>
      </c>
      <c r="D790" s="32">
        <f>IF('Intérêts Composés'!$C$14*12+1&gt;Calculs!B790,(D789+'Intérêts Composés'!$C$10)*(1+'Intérêts Composés'!$C$12/100)^(1/12),D789)</f>
        <v>360431.71254144015</v>
      </c>
    </row>
    <row r="791" spans="1:4" x14ac:dyDescent="0.25">
      <c r="A791" s="1" t="s">
        <v>16</v>
      </c>
      <c r="B791" s="2">
        <v>789</v>
      </c>
      <c r="C791" s="32">
        <f>IF('Intérêts Composés'!$C$14*12+1&gt;Calculs!B791,'Intérêts Composés'!$C$10*Calculs!B791+'Intérêts Composés'!$C$8,C790)</f>
        <v>109000</v>
      </c>
      <c r="D791" s="32">
        <f>IF('Intérêts Composés'!$C$14*12+1&gt;Calculs!B791,(D790+'Intérêts Composés'!$C$10)*(1+'Intérêts Composés'!$C$12/100)^(1/12),D790)</f>
        <v>360431.71254144015</v>
      </c>
    </row>
    <row r="792" spans="1:4" x14ac:dyDescent="0.25">
      <c r="A792" s="1" t="s">
        <v>16</v>
      </c>
      <c r="B792" s="2">
        <v>790</v>
      </c>
      <c r="C792" s="32">
        <f>IF('Intérêts Composés'!$C$14*12+1&gt;Calculs!B792,'Intérêts Composés'!$C$10*Calculs!B792+'Intérêts Composés'!$C$8,C791)</f>
        <v>109000</v>
      </c>
      <c r="D792" s="32">
        <f>IF('Intérêts Composés'!$C$14*12+1&gt;Calculs!B792,(D791+'Intérêts Composés'!$C$10)*(1+'Intérêts Composés'!$C$12/100)^(1/12),D791)</f>
        <v>360431.71254144015</v>
      </c>
    </row>
    <row r="793" spans="1:4" x14ac:dyDescent="0.25">
      <c r="A793" s="1" t="s">
        <v>16</v>
      </c>
      <c r="B793" s="2">
        <v>791</v>
      </c>
      <c r="C793" s="32">
        <f>IF('Intérêts Composés'!$C$14*12+1&gt;Calculs!B793,'Intérêts Composés'!$C$10*Calculs!B793+'Intérêts Composés'!$C$8,C792)</f>
        <v>109000</v>
      </c>
      <c r="D793" s="32">
        <f>IF('Intérêts Composés'!$C$14*12+1&gt;Calculs!B793,(D792+'Intérêts Composés'!$C$10)*(1+'Intérêts Composés'!$C$12/100)^(1/12),D792)</f>
        <v>360431.71254144015</v>
      </c>
    </row>
    <row r="794" spans="1:4" x14ac:dyDescent="0.25">
      <c r="A794" s="1" t="s">
        <v>16</v>
      </c>
      <c r="B794" s="2">
        <v>792</v>
      </c>
      <c r="C794" s="32">
        <f>IF('Intérêts Composés'!$C$14*12+1&gt;Calculs!B794,'Intérêts Composés'!$C$10*Calculs!B794+'Intérêts Composés'!$C$8,C793)</f>
        <v>109000</v>
      </c>
      <c r="D794" s="32">
        <f>IF('Intérêts Composés'!$C$14*12+1&gt;Calculs!B794,(D793+'Intérêts Composés'!$C$10)*(1+'Intérêts Composés'!$C$12/100)^(1/12),D793)</f>
        <v>360431.71254144015</v>
      </c>
    </row>
    <row r="795" spans="1:4" x14ac:dyDescent="0.25">
      <c r="A795" s="1" t="s">
        <v>16</v>
      </c>
      <c r="B795" s="2">
        <v>793</v>
      </c>
      <c r="C795" s="32">
        <f>IF('Intérêts Composés'!$C$14*12+1&gt;Calculs!B795,'Intérêts Composés'!$C$10*Calculs!B795+'Intérêts Composés'!$C$8,C794)</f>
        <v>109000</v>
      </c>
      <c r="D795" s="32">
        <f>IF('Intérêts Composés'!$C$14*12+1&gt;Calculs!B795,(D794+'Intérêts Composés'!$C$10)*(1+'Intérêts Composés'!$C$12/100)^(1/12),D794)</f>
        <v>360431.71254144015</v>
      </c>
    </row>
    <row r="796" spans="1:4" x14ac:dyDescent="0.25">
      <c r="A796" s="1" t="s">
        <v>16</v>
      </c>
      <c r="B796" s="2">
        <v>794</v>
      </c>
      <c r="C796" s="32">
        <f>IF('Intérêts Composés'!$C$14*12+1&gt;Calculs!B796,'Intérêts Composés'!$C$10*Calculs!B796+'Intérêts Composés'!$C$8,C795)</f>
        <v>109000</v>
      </c>
      <c r="D796" s="32">
        <f>IF('Intérêts Composés'!$C$14*12+1&gt;Calculs!B796,(D795+'Intérêts Composés'!$C$10)*(1+'Intérêts Composés'!$C$12/100)^(1/12),D795)</f>
        <v>360431.71254144015</v>
      </c>
    </row>
    <row r="797" spans="1:4" x14ac:dyDescent="0.25">
      <c r="A797" s="1" t="s">
        <v>16</v>
      </c>
      <c r="B797" s="2">
        <v>795</v>
      </c>
      <c r="C797" s="32">
        <f>IF('Intérêts Composés'!$C$14*12+1&gt;Calculs!B797,'Intérêts Composés'!$C$10*Calculs!B797+'Intérêts Composés'!$C$8,C796)</f>
        <v>109000</v>
      </c>
      <c r="D797" s="32">
        <f>IF('Intérêts Composés'!$C$14*12+1&gt;Calculs!B797,(D796+'Intérêts Composés'!$C$10)*(1+'Intérêts Composés'!$C$12/100)^(1/12),D796)</f>
        <v>360431.71254144015</v>
      </c>
    </row>
    <row r="798" spans="1:4" x14ac:dyDescent="0.25">
      <c r="A798" s="1" t="s">
        <v>16</v>
      </c>
      <c r="B798" s="2">
        <v>796</v>
      </c>
      <c r="C798" s="32">
        <f>IF('Intérêts Composés'!$C$14*12+1&gt;Calculs!B798,'Intérêts Composés'!$C$10*Calculs!B798+'Intérêts Composés'!$C$8,C797)</f>
        <v>109000</v>
      </c>
      <c r="D798" s="32">
        <f>IF('Intérêts Composés'!$C$14*12+1&gt;Calculs!B798,(D797+'Intérêts Composés'!$C$10)*(1+'Intérêts Composés'!$C$12/100)^(1/12),D797)</f>
        <v>360431.71254144015</v>
      </c>
    </row>
    <row r="799" spans="1:4" x14ac:dyDescent="0.25">
      <c r="A799" s="1" t="s">
        <v>16</v>
      </c>
      <c r="B799" s="2">
        <v>797</v>
      </c>
      <c r="C799" s="32">
        <f>IF('Intérêts Composés'!$C$14*12+1&gt;Calculs!B799,'Intérêts Composés'!$C$10*Calculs!B799+'Intérêts Composés'!$C$8,C798)</f>
        <v>109000</v>
      </c>
      <c r="D799" s="32">
        <f>IF('Intérêts Composés'!$C$14*12+1&gt;Calculs!B799,(D798+'Intérêts Composés'!$C$10)*(1+'Intérêts Composés'!$C$12/100)^(1/12),D798)</f>
        <v>360431.71254144015</v>
      </c>
    </row>
    <row r="800" spans="1:4" x14ac:dyDescent="0.25">
      <c r="A800" s="1" t="s">
        <v>16</v>
      </c>
      <c r="B800" s="2">
        <v>798</v>
      </c>
      <c r="C800" s="32">
        <f>IF('Intérêts Composés'!$C$14*12+1&gt;Calculs!B800,'Intérêts Composés'!$C$10*Calculs!B800+'Intérêts Composés'!$C$8,C799)</f>
        <v>109000</v>
      </c>
      <c r="D800" s="32">
        <f>IF('Intérêts Composés'!$C$14*12+1&gt;Calculs!B800,(D799+'Intérêts Composés'!$C$10)*(1+'Intérêts Composés'!$C$12/100)^(1/12),D799)</f>
        <v>360431.71254144015</v>
      </c>
    </row>
    <row r="801" spans="1:4" x14ac:dyDescent="0.25">
      <c r="A801" s="1" t="s">
        <v>16</v>
      </c>
      <c r="B801" s="2">
        <v>799</v>
      </c>
      <c r="C801" s="32">
        <f>IF('Intérêts Composés'!$C$14*12+1&gt;Calculs!B801,'Intérêts Composés'!$C$10*Calculs!B801+'Intérêts Composés'!$C$8,C800)</f>
        <v>109000</v>
      </c>
      <c r="D801" s="32">
        <f>IF('Intérêts Composés'!$C$14*12+1&gt;Calculs!B801,(D800+'Intérêts Composés'!$C$10)*(1+'Intérêts Composés'!$C$12/100)^(1/12),D800)</f>
        <v>360431.71254144015</v>
      </c>
    </row>
    <row r="802" spans="1:4" x14ac:dyDescent="0.25">
      <c r="A802" s="1" t="s">
        <v>16</v>
      </c>
      <c r="B802" s="2">
        <v>800</v>
      </c>
      <c r="C802" s="32">
        <f>IF('Intérêts Composés'!$C$14*12+1&gt;Calculs!B802,'Intérêts Composés'!$C$10*Calculs!B802+'Intérêts Composés'!$C$8,C801)</f>
        <v>109000</v>
      </c>
      <c r="D802" s="32">
        <f>IF('Intérêts Composés'!$C$14*12+1&gt;Calculs!B802,(D801+'Intérêts Composés'!$C$10)*(1+'Intérêts Composés'!$C$12/100)^(1/12),D801)</f>
        <v>360431.71254144015</v>
      </c>
    </row>
    <row r="803" spans="1:4" x14ac:dyDescent="0.25">
      <c r="A803" s="1" t="s">
        <v>16</v>
      </c>
      <c r="B803" s="2">
        <v>801</v>
      </c>
      <c r="C803" s="32">
        <f>IF('Intérêts Composés'!$C$14*12+1&gt;Calculs!B803,'Intérêts Composés'!$C$10*Calculs!B803+'Intérêts Composés'!$C$8,C802)</f>
        <v>109000</v>
      </c>
      <c r="D803" s="32">
        <f>IF('Intérêts Composés'!$C$14*12+1&gt;Calculs!B803,(D802+'Intérêts Composés'!$C$10)*(1+'Intérêts Composés'!$C$12/100)^(1/12),D802)</f>
        <v>360431.71254144015</v>
      </c>
    </row>
    <row r="804" spans="1:4" x14ac:dyDescent="0.25">
      <c r="A804" s="1" t="s">
        <v>16</v>
      </c>
      <c r="B804" s="2">
        <v>802</v>
      </c>
      <c r="C804" s="32">
        <f>IF('Intérêts Composés'!$C$14*12+1&gt;Calculs!B804,'Intérêts Composés'!$C$10*Calculs!B804+'Intérêts Composés'!$C$8,C803)</f>
        <v>109000</v>
      </c>
      <c r="D804" s="32">
        <f>IF('Intérêts Composés'!$C$14*12+1&gt;Calculs!B804,(D803+'Intérêts Composés'!$C$10)*(1+'Intérêts Composés'!$C$12/100)^(1/12),D803)</f>
        <v>360431.71254144015</v>
      </c>
    </row>
    <row r="805" spans="1:4" x14ac:dyDescent="0.25">
      <c r="A805" s="1" t="s">
        <v>16</v>
      </c>
      <c r="B805" s="2">
        <v>803</v>
      </c>
      <c r="C805" s="32">
        <f>IF('Intérêts Composés'!$C$14*12+1&gt;Calculs!B805,'Intérêts Composés'!$C$10*Calculs!B805+'Intérêts Composés'!$C$8,C804)</f>
        <v>109000</v>
      </c>
      <c r="D805" s="32">
        <f>IF('Intérêts Composés'!$C$14*12+1&gt;Calculs!B805,(D804+'Intérêts Composés'!$C$10)*(1+'Intérêts Composés'!$C$12/100)^(1/12),D804)</f>
        <v>360431.71254144015</v>
      </c>
    </row>
    <row r="806" spans="1:4" x14ac:dyDescent="0.25">
      <c r="A806" s="1" t="s">
        <v>16</v>
      </c>
      <c r="B806" s="2">
        <v>804</v>
      </c>
      <c r="C806" s="32">
        <f>IF('Intérêts Composés'!$C$14*12+1&gt;Calculs!B806,'Intérêts Composés'!$C$10*Calculs!B806+'Intérêts Composés'!$C$8,C805)</f>
        <v>109000</v>
      </c>
      <c r="D806" s="32">
        <f>IF('Intérêts Composés'!$C$14*12+1&gt;Calculs!B806,(D805+'Intérêts Composés'!$C$10)*(1+'Intérêts Composés'!$C$12/100)^(1/12),D805)</f>
        <v>360431.71254144015</v>
      </c>
    </row>
    <row r="807" spans="1:4" x14ac:dyDescent="0.25">
      <c r="A807" s="1" t="s">
        <v>16</v>
      </c>
      <c r="B807" s="2">
        <v>805</v>
      </c>
      <c r="C807" s="32">
        <f>IF('Intérêts Composés'!$C$14*12+1&gt;Calculs!B807,'Intérêts Composés'!$C$10*Calculs!B807+'Intérêts Composés'!$C$8,C806)</f>
        <v>109000</v>
      </c>
      <c r="D807" s="32">
        <f>IF('Intérêts Composés'!$C$14*12+1&gt;Calculs!B807,(D806+'Intérêts Composés'!$C$10)*(1+'Intérêts Composés'!$C$12/100)^(1/12),D806)</f>
        <v>360431.71254144015</v>
      </c>
    </row>
    <row r="808" spans="1:4" x14ac:dyDescent="0.25">
      <c r="A808" s="1" t="s">
        <v>16</v>
      </c>
      <c r="B808" s="2">
        <v>806</v>
      </c>
      <c r="C808" s="32">
        <f>IF('Intérêts Composés'!$C$14*12+1&gt;Calculs!B808,'Intérêts Composés'!$C$10*Calculs!B808+'Intérêts Composés'!$C$8,C807)</f>
        <v>109000</v>
      </c>
      <c r="D808" s="32">
        <f>IF('Intérêts Composés'!$C$14*12+1&gt;Calculs!B808,(D807+'Intérêts Composés'!$C$10)*(1+'Intérêts Composés'!$C$12/100)^(1/12),D807)</f>
        <v>360431.71254144015</v>
      </c>
    </row>
    <row r="809" spans="1:4" x14ac:dyDescent="0.25">
      <c r="A809" s="1" t="s">
        <v>16</v>
      </c>
      <c r="B809" s="2">
        <v>807</v>
      </c>
      <c r="C809" s="32">
        <f>IF('Intérêts Composés'!$C$14*12+1&gt;Calculs!B809,'Intérêts Composés'!$C$10*Calculs!B809+'Intérêts Composés'!$C$8,C808)</f>
        <v>109000</v>
      </c>
      <c r="D809" s="32">
        <f>IF('Intérêts Composés'!$C$14*12+1&gt;Calculs!B809,(D808+'Intérêts Composés'!$C$10)*(1+'Intérêts Composés'!$C$12/100)^(1/12),D808)</f>
        <v>360431.71254144015</v>
      </c>
    </row>
    <row r="810" spans="1:4" x14ac:dyDescent="0.25">
      <c r="A810" s="1" t="s">
        <v>16</v>
      </c>
      <c r="B810" s="2">
        <v>808</v>
      </c>
      <c r="C810" s="32">
        <f>IF('Intérêts Composés'!$C$14*12+1&gt;Calculs!B810,'Intérêts Composés'!$C$10*Calculs!B810+'Intérêts Composés'!$C$8,C809)</f>
        <v>109000</v>
      </c>
      <c r="D810" s="32">
        <f>IF('Intérêts Composés'!$C$14*12+1&gt;Calculs!B810,(D809+'Intérêts Composés'!$C$10)*(1+'Intérêts Composés'!$C$12/100)^(1/12),D809)</f>
        <v>360431.71254144015</v>
      </c>
    </row>
    <row r="811" spans="1:4" x14ac:dyDescent="0.25">
      <c r="A811" s="1" t="s">
        <v>16</v>
      </c>
      <c r="B811" s="2">
        <v>809</v>
      </c>
      <c r="C811" s="32">
        <f>IF('Intérêts Composés'!$C$14*12+1&gt;Calculs!B811,'Intérêts Composés'!$C$10*Calculs!B811+'Intérêts Composés'!$C$8,C810)</f>
        <v>109000</v>
      </c>
      <c r="D811" s="32">
        <f>IF('Intérêts Composés'!$C$14*12+1&gt;Calculs!B811,(D810+'Intérêts Composés'!$C$10)*(1+'Intérêts Composés'!$C$12/100)^(1/12),D810)</f>
        <v>360431.71254144015</v>
      </c>
    </row>
    <row r="812" spans="1:4" x14ac:dyDescent="0.25">
      <c r="A812" s="1" t="s">
        <v>16</v>
      </c>
      <c r="B812" s="2">
        <v>810</v>
      </c>
      <c r="C812" s="32">
        <f>IF('Intérêts Composés'!$C$14*12+1&gt;Calculs!B812,'Intérêts Composés'!$C$10*Calculs!B812+'Intérêts Composés'!$C$8,C811)</f>
        <v>109000</v>
      </c>
      <c r="D812" s="32">
        <f>IF('Intérêts Composés'!$C$14*12+1&gt;Calculs!B812,(D811+'Intérêts Composés'!$C$10)*(1+'Intérêts Composés'!$C$12/100)^(1/12),D811)</f>
        <v>360431.71254144015</v>
      </c>
    </row>
    <row r="813" spans="1:4" x14ac:dyDescent="0.25">
      <c r="A813" s="1" t="s">
        <v>16</v>
      </c>
      <c r="B813" s="2">
        <v>811</v>
      </c>
      <c r="C813" s="32">
        <f>IF('Intérêts Composés'!$C$14*12+1&gt;Calculs!B813,'Intérêts Composés'!$C$10*Calculs!B813+'Intérêts Composés'!$C$8,C812)</f>
        <v>109000</v>
      </c>
      <c r="D813" s="32">
        <f>IF('Intérêts Composés'!$C$14*12+1&gt;Calculs!B813,(D812+'Intérêts Composés'!$C$10)*(1+'Intérêts Composés'!$C$12/100)^(1/12),D812)</f>
        <v>360431.71254144015</v>
      </c>
    </row>
    <row r="814" spans="1:4" x14ac:dyDescent="0.25">
      <c r="A814" s="1" t="s">
        <v>16</v>
      </c>
      <c r="B814" s="2">
        <v>812</v>
      </c>
      <c r="C814" s="32">
        <f>IF('Intérêts Composés'!$C$14*12+1&gt;Calculs!B814,'Intérêts Composés'!$C$10*Calculs!B814+'Intérêts Composés'!$C$8,C813)</f>
        <v>109000</v>
      </c>
      <c r="D814" s="32">
        <f>IF('Intérêts Composés'!$C$14*12+1&gt;Calculs!B814,(D813+'Intérêts Composés'!$C$10)*(1+'Intérêts Composés'!$C$12/100)^(1/12),D813)</f>
        <v>360431.71254144015</v>
      </c>
    </row>
    <row r="815" spans="1:4" x14ac:dyDescent="0.25">
      <c r="A815" s="1" t="s">
        <v>16</v>
      </c>
      <c r="B815" s="2">
        <v>813</v>
      </c>
      <c r="C815" s="32">
        <f>IF('Intérêts Composés'!$C$14*12+1&gt;Calculs!B815,'Intérêts Composés'!$C$10*Calculs!B815+'Intérêts Composés'!$C$8,C814)</f>
        <v>109000</v>
      </c>
      <c r="D815" s="32">
        <f>IF('Intérêts Composés'!$C$14*12+1&gt;Calculs!B815,(D814+'Intérêts Composés'!$C$10)*(1+'Intérêts Composés'!$C$12/100)^(1/12),D814)</f>
        <v>360431.71254144015</v>
      </c>
    </row>
    <row r="816" spans="1:4" x14ac:dyDescent="0.25">
      <c r="A816" s="1" t="s">
        <v>16</v>
      </c>
      <c r="B816" s="2">
        <v>814</v>
      </c>
      <c r="C816" s="32">
        <f>IF('Intérêts Composés'!$C$14*12+1&gt;Calculs!B816,'Intérêts Composés'!$C$10*Calculs!B816+'Intérêts Composés'!$C$8,C815)</f>
        <v>109000</v>
      </c>
      <c r="D816" s="32">
        <f>IF('Intérêts Composés'!$C$14*12+1&gt;Calculs!B816,(D815+'Intérêts Composés'!$C$10)*(1+'Intérêts Composés'!$C$12/100)^(1/12),D815)</f>
        <v>360431.71254144015</v>
      </c>
    </row>
    <row r="817" spans="1:4" x14ac:dyDescent="0.25">
      <c r="A817" s="1" t="s">
        <v>16</v>
      </c>
      <c r="B817" s="2">
        <v>815</v>
      </c>
      <c r="C817" s="32">
        <f>IF('Intérêts Composés'!$C$14*12+1&gt;Calculs!B817,'Intérêts Composés'!$C$10*Calculs!B817+'Intérêts Composés'!$C$8,C816)</f>
        <v>109000</v>
      </c>
      <c r="D817" s="32">
        <f>IF('Intérêts Composés'!$C$14*12+1&gt;Calculs!B817,(D816+'Intérêts Composés'!$C$10)*(1+'Intérêts Composés'!$C$12/100)^(1/12),D816)</f>
        <v>360431.71254144015</v>
      </c>
    </row>
    <row r="818" spans="1:4" x14ac:dyDescent="0.25">
      <c r="A818" s="1" t="s">
        <v>16</v>
      </c>
      <c r="B818" s="2">
        <v>816</v>
      </c>
      <c r="C818" s="32">
        <f>IF('Intérêts Composés'!$C$14*12+1&gt;Calculs!B818,'Intérêts Composés'!$C$10*Calculs!B818+'Intérêts Composés'!$C$8,C817)</f>
        <v>109000</v>
      </c>
      <c r="D818" s="32">
        <f>IF('Intérêts Composés'!$C$14*12+1&gt;Calculs!B818,(D817+'Intérêts Composés'!$C$10)*(1+'Intérêts Composés'!$C$12/100)^(1/12),D817)</f>
        <v>360431.71254144015</v>
      </c>
    </row>
    <row r="819" spans="1:4" x14ac:dyDescent="0.25">
      <c r="A819" s="1" t="s">
        <v>16</v>
      </c>
      <c r="B819" s="2">
        <v>817</v>
      </c>
      <c r="C819" s="32">
        <f>IF('Intérêts Composés'!$C$14*12+1&gt;Calculs!B819,'Intérêts Composés'!$C$10*Calculs!B819+'Intérêts Composés'!$C$8,C818)</f>
        <v>109000</v>
      </c>
      <c r="D819" s="32">
        <f>IF('Intérêts Composés'!$C$14*12+1&gt;Calculs!B819,(D818+'Intérêts Composés'!$C$10)*(1+'Intérêts Composés'!$C$12/100)^(1/12),D818)</f>
        <v>360431.71254144015</v>
      </c>
    </row>
    <row r="820" spans="1:4" x14ac:dyDescent="0.25">
      <c r="A820" s="1" t="s">
        <v>16</v>
      </c>
      <c r="B820" s="2">
        <v>818</v>
      </c>
      <c r="C820" s="32">
        <f>IF('Intérêts Composés'!$C$14*12+1&gt;Calculs!B820,'Intérêts Composés'!$C$10*Calculs!B820+'Intérêts Composés'!$C$8,C819)</f>
        <v>109000</v>
      </c>
      <c r="D820" s="32">
        <f>IF('Intérêts Composés'!$C$14*12+1&gt;Calculs!B820,(D819+'Intérêts Composés'!$C$10)*(1+'Intérêts Composés'!$C$12/100)^(1/12),D819)</f>
        <v>360431.71254144015</v>
      </c>
    </row>
    <row r="821" spans="1:4" x14ac:dyDescent="0.25">
      <c r="A821" s="1" t="s">
        <v>16</v>
      </c>
      <c r="B821" s="2">
        <v>819</v>
      </c>
      <c r="C821" s="32">
        <f>IF('Intérêts Composés'!$C$14*12+1&gt;Calculs!B821,'Intérêts Composés'!$C$10*Calculs!B821+'Intérêts Composés'!$C$8,C820)</f>
        <v>109000</v>
      </c>
      <c r="D821" s="32">
        <f>IF('Intérêts Composés'!$C$14*12+1&gt;Calculs!B821,(D820+'Intérêts Composés'!$C$10)*(1+'Intérêts Composés'!$C$12/100)^(1/12),D820)</f>
        <v>360431.71254144015</v>
      </c>
    </row>
    <row r="822" spans="1:4" x14ac:dyDescent="0.25">
      <c r="A822" s="1" t="s">
        <v>16</v>
      </c>
      <c r="B822" s="2">
        <v>820</v>
      </c>
      <c r="C822" s="32">
        <f>IF('Intérêts Composés'!$C$14*12+1&gt;Calculs!B822,'Intérêts Composés'!$C$10*Calculs!B822+'Intérêts Composés'!$C$8,C821)</f>
        <v>109000</v>
      </c>
      <c r="D822" s="32">
        <f>IF('Intérêts Composés'!$C$14*12+1&gt;Calculs!B822,(D821+'Intérêts Composés'!$C$10)*(1+'Intérêts Composés'!$C$12/100)^(1/12),D821)</f>
        <v>360431.71254144015</v>
      </c>
    </row>
    <row r="823" spans="1:4" x14ac:dyDescent="0.25">
      <c r="A823" s="1" t="s">
        <v>16</v>
      </c>
      <c r="B823" s="2">
        <v>821</v>
      </c>
      <c r="C823" s="32">
        <f>IF('Intérêts Composés'!$C$14*12+1&gt;Calculs!B823,'Intérêts Composés'!$C$10*Calculs!B823+'Intérêts Composés'!$C$8,C822)</f>
        <v>109000</v>
      </c>
      <c r="D823" s="32">
        <f>IF('Intérêts Composés'!$C$14*12+1&gt;Calculs!B823,(D822+'Intérêts Composés'!$C$10)*(1+'Intérêts Composés'!$C$12/100)^(1/12),D822)</f>
        <v>360431.71254144015</v>
      </c>
    </row>
    <row r="824" spans="1:4" x14ac:dyDescent="0.25">
      <c r="A824" s="1" t="s">
        <v>16</v>
      </c>
      <c r="B824" s="2">
        <v>822</v>
      </c>
      <c r="C824" s="32">
        <f>IF('Intérêts Composés'!$C$14*12+1&gt;Calculs!B824,'Intérêts Composés'!$C$10*Calculs!B824+'Intérêts Composés'!$C$8,C823)</f>
        <v>109000</v>
      </c>
      <c r="D824" s="32">
        <f>IF('Intérêts Composés'!$C$14*12+1&gt;Calculs!B824,(D823+'Intérêts Composés'!$C$10)*(1+'Intérêts Composés'!$C$12/100)^(1/12),D823)</f>
        <v>360431.71254144015</v>
      </c>
    </row>
    <row r="825" spans="1:4" x14ac:dyDescent="0.25">
      <c r="A825" s="1" t="s">
        <v>16</v>
      </c>
      <c r="B825" s="2">
        <v>823</v>
      </c>
      <c r="C825" s="32">
        <f>IF('Intérêts Composés'!$C$14*12+1&gt;Calculs!B825,'Intérêts Composés'!$C$10*Calculs!B825+'Intérêts Composés'!$C$8,C824)</f>
        <v>109000</v>
      </c>
      <c r="D825" s="32">
        <f>IF('Intérêts Composés'!$C$14*12+1&gt;Calculs!B825,(D824+'Intérêts Composés'!$C$10)*(1+'Intérêts Composés'!$C$12/100)^(1/12),D824)</f>
        <v>360431.71254144015</v>
      </c>
    </row>
    <row r="826" spans="1:4" x14ac:dyDescent="0.25">
      <c r="A826" s="1" t="s">
        <v>16</v>
      </c>
      <c r="B826" s="2">
        <v>824</v>
      </c>
      <c r="C826" s="32">
        <f>IF('Intérêts Composés'!$C$14*12+1&gt;Calculs!B826,'Intérêts Composés'!$C$10*Calculs!B826+'Intérêts Composés'!$C$8,C825)</f>
        <v>109000</v>
      </c>
      <c r="D826" s="32">
        <f>IF('Intérêts Composés'!$C$14*12+1&gt;Calculs!B826,(D825+'Intérêts Composés'!$C$10)*(1+'Intérêts Composés'!$C$12/100)^(1/12),D825)</f>
        <v>360431.71254144015</v>
      </c>
    </row>
    <row r="827" spans="1:4" x14ac:dyDescent="0.25">
      <c r="A827" s="1" t="s">
        <v>16</v>
      </c>
      <c r="B827" s="2">
        <v>825</v>
      </c>
      <c r="C827" s="32">
        <f>IF('Intérêts Composés'!$C$14*12+1&gt;Calculs!B827,'Intérêts Composés'!$C$10*Calculs!B827+'Intérêts Composés'!$C$8,C826)</f>
        <v>109000</v>
      </c>
      <c r="D827" s="32">
        <f>IF('Intérêts Composés'!$C$14*12+1&gt;Calculs!B827,(D826+'Intérêts Composés'!$C$10)*(1+'Intérêts Composés'!$C$12/100)^(1/12),D826)</f>
        <v>360431.71254144015</v>
      </c>
    </row>
    <row r="828" spans="1:4" x14ac:dyDescent="0.25">
      <c r="A828" s="1" t="s">
        <v>16</v>
      </c>
      <c r="B828" s="2">
        <v>826</v>
      </c>
      <c r="C828" s="32">
        <f>IF('Intérêts Composés'!$C$14*12+1&gt;Calculs!B828,'Intérêts Composés'!$C$10*Calculs!B828+'Intérêts Composés'!$C$8,C827)</f>
        <v>109000</v>
      </c>
      <c r="D828" s="32">
        <f>IF('Intérêts Composés'!$C$14*12+1&gt;Calculs!B828,(D827+'Intérêts Composés'!$C$10)*(1+'Intérêts Composés'!$C$12/100)^(1/12),D827)</f>
        <v>360431.71254144015</v>
      </c>
    </row>
    <row r="829" spans="1:4" x14ac:dyDescent="0.25">
      <c r="A829" s="1" t="s">
        <v>16</v>
      </c>
      <c r="B829" s="2">
        <v>827</v>
      </c>
      <c r="C829" s="32">
        <f>IF('Intérêts Composés'!$C$14*12+1&gt;Calculs!B829,'Intérêts Composés'!$C$10*Calculs!B829+'Intérêts Composés'!$C$8,C828)</f>
        <v>109000</v>
      </c>
      <c r="D829" s="32">
        <f>IF('Intérêts Composés'!$C$14*12+1&gt;Calculs!B829,(D828+'Intérêts Composés'!$C$10)*(1+'Intérêts Composés'!$C$12/100)^(1/12),D828)</f>
        <v>360431.71254144015</v>
      </c>
    </row>
    <row r="830" spans="1:4" x14ac:dyDescent="0.25">
      <c r="A830" s="1" t="s">
        <v>16</v>
      </c>
      <c r="B830" s="2">
        <v>828</v>
      </c>
      <c r="C830" s="32">
        <f>IF('Intérêts Composés'!$C$14*12+1&gt;Calculs!B830,'Intérêts Composés'!$C$10*Calculs!B830+'Intérêts Composés'!$C$8,C829)</f>
        <v>109000</v>
      </c>
      <c r="D830" s="32">
        <f>IF('Intérêts Composés'!$C$14*12+1&gt;Calculs!B830,(D829+'Intérêts Composés'!$C$10)*(1+'Intérêts Composés'!$C$12/100)^(1/12),D829)</f>
        <v>360431.71254144015</v>
      </c>
    </row>
    <row r="831" spans="1:4" x14ac:dyDescent="0.25">
      <c r="A831" s="1" t="s">
        <v>16</v>
      </c>
      <c r="B831" s="2">
        <v>829</v>
      </c>
      <c r="C831" s="32">
        <f>IF('Intérêts Composés'!$C$14*12+1&gt;Calculs!B831,'Intérêts Composés'!$C$10*Calculs!B831+'Intérêts Composés'!$C$8,C830)</f>
        <v>109000</v>
      </c>
      <c r="D831" s="32">
        <f>IF('Intérêts Composés'!$C$14*12+1&gt;Calculs!B831,(D830+'Intérêts Composés'!$C$10)*(1+'Intérêts Composés'!$C$12/100)^(1/12),D830)</f>
        <v>360431.71254144015</v>
      </c>
    </row>
    <row r="832" spans="1:4" x14ac:dyDescent="0.25">
      <c r="A832" s="1" t="s">
        <v>16</v>
      </c>
      <c r="B832" s="2">
        <v>830</v>
      </c>
      <c r="C832" s="32">
        <f>IF('Intérêts Composés'!$C$14*12+1&gt;Calculs!B832,'Intérêts Composés'!$C$10*Calculs!B832+'Intérêts Composés'!$C$8,C831)</f>
        <v>109000</v>
      </c>
      <c r="D832" s="32">
        <f>IF('Intérêts Composés'!$C$14*12+1&gt;Calculs!B832,(D831+'Intérêts Composés'!$C$10)*(1+'Intérêts Composés'!$C$12/100)^(1/12),D831)</f>
        <v>360431.71254144015</v>
      </c>
    </row>
    <row r="833" spans="1:4" x14ac:dyDescent="0.25">
      <c r="A833" s="1" t="s">
        <v>16</v>
      </c>
      <c r="B833" s="2">
        <v>831</v>
      </c>
      <c r="C833" s="32">
        <f>IF('Intérêts Composés'!$C$14*12+1&gt;Calculs!B833,'Intérêts Composés'!$C$10*Calculs!B833+'Intérêts Composés'!$C$8,C832)</f>
        <v>109000</v>
      </c>
      <c r="D833" s="32">
        <f>IF('Intérêts Composés'!$C$14*12+1&gt;Calculs!B833,(D832+'Intérêts Composés'!$C$10)*(1+'Intérêts Composés'!$C$12/100)^(1/12),D832)</f>
        <v>360431.71254144015</v>
      </c>
    </row>
    <row r="834" spans="1:4" x14ac:dyDescent="0.25">
      <c r="A834" s="1" t="s">
        <v>16</v>
      </c>
      <c r="B834" s="2">
        <v>832</v>
      </c>
      <c r="C834" s="32">
        <f>IF('Intérêts Composés'!$C$14*12+1&gt;Calculs!B834,'Intérêts Composés'!$C$10*Calculs!B834+'Intérêts Composés'!$C$8,C833)</f>
        <v>109000</v>
      </c>
      <c r="D834" s="32">
        <f>IF('Intérêts Composés'!$C$14*12+1&gt;Calculs!B834,(D833+'Intérêts Composés'!$C$10)*(1+'Intérêts Composés'!$C$12/100)^(1/12),D833)</f>
        <v>360431.71254144015</v>
      </c>
    </row>
    <row r="835" spans="1:4" x14ac:dyDescent="0.25">
      <c r="A835" s="1" t="s">
        <v>16</v>
      </c>
      <c r="B835" s="2">
        <v>833</v>
      </c>
      <c r="C835" s="32">
        <f>IF('Intérêts Composés'!$C$14*12+1&gt;Calculs!B835,'Intérêts Composés'!$C$10*Calculs!B835+'Intérêts Composés'!$C$8,C834)</f>
        <v>109000</v>
      </c>
      <c r="D835" s="32">
        <f>IF('Intérêts Composés'!$C$14*12+1&gt;Calculs!B835,(D834+'Intérêts Composés'!$C$10)*(1+'Intérêts Composés'!$C$12/100)^(1/12),D834)</f>
        <v>360431.71254144015</v>
      </c>
    </row>
    <row r="836" spans="1:4" x14ac:dyDescent="0.25">
      <c r="A836" s="1" t="s">
        <v>16</v>
      </c>
      <c r="B836" s="2">
        <v>834</v>
      </c>
      <c r="C836" s="32">
        <f>IF('Intérêts Composés'!$C$14*12+1&gt;Calculs!B836,'Intérêts Composés'!$C$10*Calculs!B836+'Intérêts Composés'!$C$8,C835)</f>
        <v>109000</v>
      </c>
      <c r="D836" s="32">
        <f>IF('Intérêts Composés'!$C$14*12+1&gt;Calculs!B836,(D835+'Intérêts Composés'!$C$10)*(1+'Intérêts Composés'!$C$12/100)^(1/12),D835)</f>
        <v>360431.71254144015</v>
      </c>
    </row>
    <row r="837" spans="1:4" x14ac:dyDescent="0.25">
      <c r="A837" s="1" t="s">
        <v>16</v>
      </c>
      <c r="B837" s="2">
        <v>835</v>
      </c>
      <c r="C837" s="32">
        <f>IF('Intérêts Composés'!$C$14*12+1&gt;Calculs!B837,'Intérêts Composés'!$C$10*Calculs!B837+'Intérêts Composés'!$C$8,C836)</f>
        <v>109000</v>
      </c>
      <c r="D837" s="32">
        <f>IF('Intérêts Composés'!$C$14*12+1&gt;Calculs!B837,(D836+'Intérêts Composés'!$C$10)*(1+'Intérêts Composés'!$C$12/100)^(1/12),D836)</f>
        <v>360431.71254144015</v>
      </c>
    </row>
    <row r="838" spans="1:4" x14ac:dyDescent="0.25">
      <c r="A838" s="1" t="s">
        <v>16</v>
      </c>
      <c r="B838" s="2">
        <v>836</v>
      </c>
      <c r="C838" s="32">
        <f>IF('Intérêts Composés'!$C$14*12+1&gt;Calculs!B838,'Intérêts Composés'!$C$10*Calculs!B838+'Intérêts Composés'!$C$8,C837)</f>
        <v>109000</v>
      </c>
      <c r="D838" s="32">
        <f>IF('Intérêts Composés'!$C$14*12+1&gt;Calculs!B838,(D837+'Intérêts Composés'!$C$10)*(1+'Intérêts Composés'!$C$12/100)^(1/12),D837)</f>
        <v>360431.71254144015</v>
      </c>
    </row>
    <row r="839" spans="1:4" x14ac:dyDescent="0.25">
      <c r="A839" s="1" t="s">
        <v>16</v>
      </c>
      <c r="B839" s="2">
        <v>837</v>
      </c>
      <c r="C839" s="32">
        <f>IF('Intérêts Composés'!$C$14*12+1&gt;Calculs!B839,'Intérêts Composés'!$C$10*Calculs!B839+'Intérêts Composés'!$C$8,C838)</f>
        <v>109000</v>
      </c>
      <c r="D839" s="32">
        <f>IF('Intérêts Composés'!$C$14*12+1&gt;Calculs!B839,(D838+'Intérêts Composés'!$C$10)*(1+'Intérêts Composés'!$C$12/100)^(1/12),D838)</f>
        <v>360431.71254144015</v>
      </c>
    </row>
    <row r="840" spans="1:4" x14ac:dyDescent="0.25">
      <c r="A840" s="1" t="s">
        <v>16</v>
      </c>
      <c r="B840" s="2">
        <v>838</v>
      </c>
      <c r="C840" s="32">
        <f>IF('Intérêts Composés'!$C$14*12+1&gt;Calculs!B840,'Intérêts Composés'!$C$10*Calculs!B840+'Intérêts Composés'!$C$8,C839)</f>
        <v>109000</v>
      </c>
      <c r="D840" s="32">
        <f>IF('Intérêts Composés'!$C$14*12+1&gt;Calculs!B840,(D839+'Intérêts Composés'!$C$10)*(1+'Intérêts Composés'!$C$12/100)^(1/12),D839)</f>
        <v>360431.71254144015</v>
      </c>
    </row>
    <row r="841" spans="1:4" x14ac:dyDescent="0.25">
      <c r="A841" s="1" t="s">
        <v>16</v>
      </c>
      <c r="B841" s="2">
        <v>839</v>
      </c>
      <c r="C841" s="32">
        <f>IF('Intérêts Composés'!$C$14*12+1&gt;Calculs!B841,'Intérêts Composés'!$C$10*Calculs!B841+'Intérêts Composés'!$C$8,C840)</f>
        <v>109000</v>
      </c>
      <c r="D841" s="32">
        <f>IF('Intérêts Composés'!$C$14*12+1&gt;Calculs!B841,(D840+'Intérêts Composés'!$C$10)*(1+'Intérêts Composés'!$C$12/100)^(1/12),D840)</f>
        <v>360431.71254144015</v>
      </c>
    </row>
    <row r="842" spans="1:4" x14ac:dyDescent="0.25">
      <c r="A842" s="1" t="s">
        <v>16</v>
      </c>
      <c r="B842" s="2">
        <v>840</v>
      </c>
      <c r="C842" s="32">
        <f>IF('Intérêts Composés'!$C$14*12+1&gt;Calculs!B842,'Intérêts Composés'!$C$10*Calculs!B842+'Intérêts Composés'!$C$8,C841)</f>
        <v>109000</v>
      </c>
      <c r="D842" s="32">
        <f>IF('Intérêts Composés'!$C$14*12+1&gt;Calculs!B842,(D841+'Intérêts Composés'!$C$10)*(1+'Intérêts Composés'!$C$12/100)^(1/12),D841)</f>
        <v>360431.71254144015</v>
      </c>
    </row>
    <row r="843" spans="1:4" x14ac:dyDescent="0.25">
      <c r="A843" s="1" t="s">
        <v>16</v>
      </c>
      <c r="B843" s="2">
        <v>841</v>
      </c>
      <c r="C843" s="32">
        <f>IF('Intérêts Composés'!$C$14*12+1&gt;Calculs!B843,'Intérêts Composés'!$C$10*Calculs!B843+'Intérêts Composés'!$C$8,C842)</f>
        <v>109000</v>
      </c>
      <c r="D843" s="32">
        <f>IF('Intérêts Composés'!$C$14*12+1&gt;Calculs!B843,(D842+'Intérêts Composés'!$C$10)*(1+'Intérêts Composés'!$C$12/100)^(1/12),D842)</f>
        <v>360431.71254144015</v>
      </c>
    </row>
    <row r="844" spans="1:4" x14ac:dyDescent="0.25">
      <c r="A844" s="1" t="s">
        <v>16</v>
      </c>
      <c r="B844" s="2">
        <v>842</v>
      </c>
      <c r="C844" s="32">
        <f>IF('Intérêts Composés'!$C$14*12+1&gt;Calculs!B844,'Intérêts Composés'!$C$10*Calculs!B844+'Intérêts Composés'!$C$8,C843)</f>
        <v>109000</v>
      </c>
      <c r="D844" s="32">
        <f>IF('Intérêts Composés'!$C$14*12+1&gt;Calculs!B844,(D843+'Intérêts Composés'!$C$10)*(1+'Intérêts Composés'!$C$12/100)^(1/12),D843)</f>
        <v>360431.71254144015</v>
      </c>
    </row>
    <row r="845" spans="1:4" x14ac:dyDescent="0.25">
      <c r="A845" s="1" t="s">
        <v>16</v>
      </c>
      <c r="B845" s="2">
        <v>843</v>
      </c>
      <c r="C845" s="32">
        <f>IF('Intérêts Composés'!$C$14*12+1&gt;Calculs!B845,'Intérêts Composés'!$C$10*Calculs!B845+'Intérêts Composés'!$C$8,C844)</f>
        <v>109000</v>
      </c>
      <c r="D845" s="32">
        <f>IF('Intérêts Composés'!$C$14*12+1&gt;Calculs!B845,(D844+'Intérêts Composés'!$C$10)*(1+'Intérêts Composés'!$C$12/100)^(1/12),D844)</f>
        <v>360431.71254144015</v>
      </c>
    </row>
    <row r="846" spans="1:4" x14ac:dyDescent="0.25">
      <c r="A846" s="1" t="s">
        <v>16</v>
      </c>
      <c r="B846" s="2">
        <v>844</v>
      </c>
      <c r="C846" s="32">
        <f>IF('Intérêts Composés'!$C$14*12+1&gt;Calculs!B846,'Intérêts Composés'!$C$10*Calculs!B846+'Intérêts Composés'!$C$8,C845)</f>
        <v>109000</v>
      </c>
      <c r="D846" s="32">
        <f>IF('Intérêts Composés'!$C$14*12+1&gt;Calculs!B846,(D845+'Intérêts Composés'!$C$10)*(1+'Intérêts Composés'!$C$12/100)^(1/12),D845)</f>
        <v>360431.71254144015</v>
      </c>
    </row>
    <row r="847" spans="1:4" x14ac:dyDescent="0.25">
      <c r="A847" s="1" t="s">
        <v>16</v>
      </c>
      <c r="B847" s="2">
        <v>845</v>
      </c>
      <c r="C847" s="32">
        <f>IF('Intérêts Composés'!$C$14*12+1&gt;Calculs!B847,'Intérêts Composés'!$C$10*Calculs!B847+'Intérêts Composés'!$C$8,C846)</f>
        <v>109000</v>
      </c>
      <c r="D847" s="32">
        <f>IF('Intérêts Composés'!$C$14*12+1&gt;Calculs!B847,(D846+'Intérêts Composés'!$C$10)*(1+'Intérêts Composés'!$C$12/100)^(1/12),D846)</f>
        <v>360431.71254144015</v>
      </c>
    </row>
    <row r="848" spans="1:4" x14ac:dyDescent="0.25">
      <c r="A848" s="1" t="s">
        <v>16</v>
      </c>
      <c r="B848" s="2">
        <v>846</v>
      </c>
      <c r="C848" s="32">
        <f>IF('Intérêts Composés'!$C$14*12+1&gt;Calculs!B848,'Intérêts Composés'!$C$10*Calculs!B848+'Intérêts Composés'!$C$8,C847)</f>
        <v>109000</v>
      </c>
      <c r="D848" s="32">
        <f>IF('Intérêts Composés'!$C$14*12+1&gt;Calculs!B848,(D847+'Intérêts Composés'!$C$10)*(1+'Intérêts Composés'!$C$12/100)^(1/12),D847)</f>
        <v>360431.71254144015</v>
      </c>
    </row>
    <row r="849" spans="1:4" x14ac:dyDescent="0.25">
      <c r="A849" s="1" t="s">
        <v>16</v>
      </c>
      <c r="B849" s="2">
        <v>847</v>
      </c>
      <c r="C849" s="32">
        <f>IF('Intérêts Composés'!$C$14*12+1&gt;Calculs!B849,'Intérêts Composés'!$C$10*Calculs!B849+'Intérêts Composés'!$C$8,C848)</f>
        <v>109000</v>
      </c>
      <c r="D849" s="32">
        <f>IF('Intérêts Composés'!$C$14*12+1&gt;Calculs!B849,(D848+'Intérêts Composés'!$C$10)*(1+'Intérêts Composés'!$C$12/100)^(1/12),D848)</f>
        <v>360431.71254144015</v>
      </c>
    </row>
    <row r="850" spans="1:4" x14ac:dyDescent="0.25">
      <c r="A850" s="1" t="s">
        <v>16</v>
      </c>
      <c r="B850" s="2">
        <v>848</v>
      </c>
      <c r="C850" s="32">
        <f>IF('Intérêts Composés'!$C$14*12+1&gt;Calculs!B850,'Intérêts Composés'!$C$10*Calculs!B850+'Intérêts Composés'!$C$8,C849)</f>
        <v>109000</v>
      </c>
      <c r="D850" s="32">
        <f>IF('Intérêts Composés'!$C$14*12+1&gt;Calculs!B850,(D849+'Intérêts Composés'!$C$10)*(1+'Intérêts Composés'!$C$12/100)^(1/12),D849)</f>
        <v>360431.71254144015</v>
      </c>
    </row>
    <row r="851" spans="1:4" x14ac:dyDescent="0.25">
      <c r="A851" s="1" t="s">
        <v>16</v>
      </c>
      <c r="B851" s="2">
        <v>849</v>
      </c>
      <c r="C851" s="32">
        <f>IF('Intérêts Composés'!$C$14*12+1&gt;Calculs!B851,'Intérêts Composés'!$C$10*Calculs!B851+'Intérêts Composés'!$C$8,C850)</f>
        <v>109000</v>
      </c>
      <c r="D851" s="32">
        <f>IF('Intérêts Composés'!$C$14*12+1&gt;Calculs!B851,(D850+'Intérêts Composés'!$C$10)*(1+'Intérêts Composés'!$C$12/100)^(1/12),D850)</f>
        <v>360431.71254144015</v>
      </c>
    </row>
    <row r="852" spans="1:4" x14ac:dyDescent="0.25">
      <c r="A852" s="1" t="s">
        <v>16</v>
      </c>
      <c r="B852" s="2">
        <v>850</v>
      </c>
      <c r="C852" s="32">
        <f>IF('Intérêts Composés'!$C$14*12+1&gt;Calculs!B852,'Intérêts Composés'!$C$10*Calculs!B852+'Intérêts Composés'!$C$8,C851)</f>
        <v>109000</v>
      </c>
      <c r="D852" s="32">
        <f>IF('Intérêts Composés'!$C$14*12+1&gt;Calculs!B852,(D851+'Intérêts Composés'!$C$10)*(1+'Intérêts Composés'!$C$12/100)^(1/12),D851)</f>
        <v>360431.71254144015</v>
      </c>
    </row>
    <row r="853" spans="1:4" x14ac:dyDescent="0.25">
      <c r="A853" s="1" t="s">
        <v>16</v>
      </c>
      <c r="B853" s="2">
        <v>851</v>
      </c>
      <c r="C853" s="32">
        <f>IF('Intérêts Composés'!$C$14*12+1&gt;Calculs!B853,'Intérêts Composés'!$C$10*Calculs!B853+'Intérêts Composés'!$C$8,C852)</f>
        <v>109000</v>
      </c>
      <c r="D853" s="32">
        <f>IF('Intérêts Composés'!$C$14*12+1&gt;Calculs!B853,(D852+'Intérêts Composés'!$C$10)*(1+'Intérêts Composés'!$C$12/100)^(1/12),D852)</f>
        <v>360431.71254144015</v>
      </c>
    </row>
    <row r="854" spans="1:4" x14ac:dyDescent="0.25">
      <c r="A854" s="1" t="s">
        <v>16</v>
      </c>
      <c r="B854" s="2">
        <v>852</v>
      </c>
      <c r="C854" s="32">
        <f>IF('Intérêts Composés'!$C$14*12+1&gt;Calculs!B854,'Intérêts Composés'!$C$10*Calculs!B854+'Intérêts Composés'!$C$8,C853)</f>
        <v>109000</v>
      </c>
      <c r="D854" s="32">
        <f>IF('Intérêts Composés'!$C$14*12+1&gt;Calculs!B854,(D853+'Intérêts Composés'!$C$10)*(1+'Intérêts Composés'!$C$12/100)^(1/12),D853)</f>
        <v>360431.71254144015</v>
      </c>
    </row>
    <row r="855" spans="1:4" x14ac:dyDescent="0.25">
      <c r="A855" s="1" t="s">
        <v>16</v>
      </c>
      <c r="B855" s="2">
        <v>853</v>
      </c>
      <c r="C855" s="32">
        <f>IF('Intérêts Composés'!$C$14*12+1&gt;Calculs!B855,'Intérêts Composés'!$C$10*Calculs!B855+'Intérêts Composés'!$C$8,C854)</f>
        <v>109000</v>
      </c>
      <c r="D855" s="32">
        <f>IF('Intérêts Composés'!$C$14*12+1&gt;Calculs!B855,(D854+'Intérêts Composés'!$C$10)*(1+'Intérêts Composés'!$C$12/100)^(1/12),D854)</f>
        <v>360431.71254144015</v>
      </c>
    </row>
    <row r="856" spans="1:4" x14ac:dyDescent="0.25">
      <c r="A856" s="1" t="s">
        <v>16</v>
      </c>
      <c r="B856" s="2">
        <v>854</v>
      </c>
      <c r="C856" s="32">
        <f>IF('Intérêts Composés'!$C$14*12+1&gt;Calculs!B856,'Intérêts Composés'!$C$10*Calculs!B856+'Intérêts Composés'!$C$8,C855)</f>
        <v>109000</v>
      </c>
      <c r="D856" s="32">
        <f>IF('Intérêts Composés'!$C$14*12+1&gt;Calculs!B856,(D855+'Intérêts Composés'!$C$10)*(1+'Intérêts Composés'!$C$12/100)^(1/12),D855)</f>
        <v>360431.71254144015</v>
      </c>
    </row>
    <row r="857" spans="1:4" x14ac:dyDescent="0.25">
      <c r="A857" s="1" t="s">
        <v>16</v>
      </c>
      <c r="B857" s="2">
        <v>855</v>
      </c>
      <c r="C857" s="32">
        <f>IF('Intérêts Composés'!$C$14*12+1&gt;Calculs!B857,'Intérêts Composés'!$C$10*Calculs!B857+'Intérêts Composés'!$C$8,C856)</f>
        <v>109000</v>
      </c>
      <c r="D857" s="32">
        <f>IF('Intérêts Composés'!$C$14*12+1&gt;Calculs!B857,(D856+'Intérêts Composés'!$C$10)*(1+'Intérêts Composés'!$C$12/100)^(1/12),D856)</f>
        <v>360431.71254144015</v>
      </c>
    </row>
    <row r="858" spans="1:4" x14ac:dyDescent="0.25">
      <c r="A858" s="1" t="s">
        <v>16</v>
      </c>
      <c r="B858" s="2">
        <v>856</v>
      </c>
      <c r="C858" s="32">
        <f>IF('Intérêts Composés'!$C$14*12+1&gt;Calculs!B858,'Intérêts Composés'!$C$10*Calculs!B858+'Intérêts Composés'!$C$8,C857)</f>
        <v>109000</v>
      </c>
      <c r="D858" s="32">
        <f>IF('Intérêts Composés'!$C$14*12+1&gt;Calculs!B858,(D857+'Intérêts Composés'!$C$10)*(1+'Intérêts Composés'!$C$12/100)^(1/12),D857)</f>
        <v>360431.71254144015</v>
      </c>
    </row>
    <row r="859" spans="1:4" x14ac:dyDescent="0.25">
      <c r="A859" s="1" t="s">
        <v>16</v>
      </c>
      <c r="B859" s="2">
        <v>857</v>
      </c>
      <c r="C859" s="32">
        <f>IF('Intérêts Composés'!$C$14*12+1&gt;Calculs!B859,'Intérêts Composés'!$C$10*Calculs!B859+'Intérêts Composés'!$C$8,C858)</f>
        <v>109000</v>
      </c>
      <c r="D859" s="32">
        <f>IF('Intérêts Composés'!$C$14*12+1&gt;Calculs!B859,(D858+'Intérêts Composés'!$C$10)*(1+'Intérêts Composés'!$C$12/100)^(1/12),D858)</f>
        <v>360431.71254144015</v>
      </c>
    </row>
    <row r="860" spans="1:4" x14ac:dyDescent="0.25">
      <c r="A860" s="1" t="s">
        <v>16</v>
      </c>
      <c r="B860" s="2">
        <v>858</v>
      </c>
      <c r="C860" s="32">
        <f>IF('Intérêts Composés'!$C$14*12+1&gt;Calculs!B860,'Intérêts Composés'!$C$10*Calculs!B860+'Intérêts Composés'!$C$8,C859)</f>
        <v>109000</v>
      </c>
      <c r="D860" s="32">
        <f>IF('Intérêts Composés'!$C$14*12+1&gt;Calculs!B860,(D859+'Intérêts Composés'!$C$10)*(1+'Intérêts Composés'!$C$12/100)^(1/12),D859)</f>
        <v>360431.71254144015</v>
      </c>
    </row>
    <row r="861" spans="1:4" x14ac:dyDescent="0.25">
      <c r="A861" s="1" t="s">
        <v>16</v>
      </c>
      <c r="B861" s="2">
        <v>859</v>
      </c>
      <c r="C861" s="32">
        <f>IF('Intérêts Composés'!$C$14*12+1&gt;Calculs!B861,'Intérêts Composés'!$C$10*Calculs!B861+'Intérêts Composés'!$C$8,C860)</f>
        <v>109000</v>
      </c>
      <c r="D861" s="32">
        <f>IF('Intérêts Composés'!$C$14*12+1&gt;Calculs!B861,(D860+'Intérêts Composés'!$C$10)*(1+'Intérêts Composés'!$C$12/100)^(1/12),D860)</f>
        <v>360431.71254144015</v>
      </c>
    </row>
    <row r="862" spans="1:4" x14ac:dyDescent="0.25">
      <c r="A862" s="1" t="s">
        <v>16</v>
      </c>
      <c r="B862" s="2">
        <v>860</v>
      </c>
      <c r="C862" s="32">
        <f>IF('Intérêts Composés'!$C$14*12+1&gt;Calculs!B862,'Intérêts Composés'!$C$10*Calculs!B862+'Intérêts Composés'!$C$8,C861)</f>
        <v>109000</v>
      </c>
      <c r="D862" s="32">
        <f>IF('Intérêts Composés'!$C$14*12+1&gt;Calculs!B862,(D861+'Intérêts Composés'!$C$10)*(1+'Intérêts Composés'!$C$12/100)^(1/12),D861)</f>
        <v>360431.71254144015</v>
      </c>
    </row>
    <row r="863" spans="1:4" x14ac:dyDescent="0.25">
      <c r="A863" s="1" t="s">
        <v>16</v>
      </c>
      <c r="B863" s="2">
        <v>861</v>
      </c>
      <c r="C863" s="32">
        <f>IF('Intérêts Composés'!$C$14*12+1&gt;Calculs!B863,'Intérêts Composés'!$C$10*Calculs!B863+'Intérêts Composés'!$C$8,C862)</f>
        <v>109000</v>
      </c>
      <c r="D863" s="32">
        <f>IF('Intérêts Composés'!$C$14*12+1&gt;Calculs!B863,(D862+'Intérêts Composés'!$C$10)*(1+'Intérêts Composés'!$C$12/100)^(1/12),D862)</f>
        <v>360431.71254144015</v>
      </c>
    </row>
    <row r="864" spans="1:4" x14ac:dyDescent="0.25">
      <c r="A864" s="1" t="s">
        <v>16</v>
      </c>
      <c r="B864" s="2">
        <v>862</v>
      </c>
      <c r="C864" s="32">
        <f>IF('Intérêts Composés'!$C$14*12+1&gt;Calculs!B864,'Intérêts Composés'!$C$10*Calculs!B864+'Intérêts Composés'!$C$8,C863)</f>
        <v>109000</v>
      </c>
      <c r="D864" s="32">
        <f>IF('Intérêts Composés'!$C$14*12+1&gt;Calculs!B864,(D863+'Intérêts Composés'!$C$10)*(1+'Intérêts Composés'!$C$12/100)^(1/12),D863)</f>
        <v>360431.71254144015</v>
      </c>
    </row>
    <row r="865" spans="1:4" x14ac:dyDescent="0.25">
      <c r="A865" s="1" t="s">
        <v>16</v>
      </c>
      <c r="B865" s="2">
        <v>863</v>
      </c>
      <c r="C865" s="32">
        <f>IF('Intérêts Composés'!$C$14*12+1&gt;Calculs!B865,'Intérêts Composés'!$C$10*Calculs!B865+'Intérêts Composés'!$C$8,C864)</f>
        <v>109000</v>
      </c>
      <c r="D865" s="32">
        <f>IF('Intérêts Composés'!$C$14*12+1&gt;Calculs!B865,(D864+'Intérêts Composés'!$C$10)*(1+'Intérêts Composés'!$C$12/100)^(1/12),D864)</f>
        <v>360431.71254144015</v>
      </c>
    </row>
    <row r="866" spans="1:4" x14ac:dyDescent="0.25">
      <c r="A866" s="1" t="s">
        <v>16</v>
      </c>
      <c r="B866" s="2">
        <v>864</v>
      </c>
      <c r="C866" s="32">
        <f>IF('Intérêts Composés'!$C$14*12+1&gt;Calculs!B866,'Intérêts Composés'!$C$10*Calculs!B866+'Intérêts Composés'!$C$8,C865)</f>
        <v>109000</v>
      </c>
      <c r="D866" s="32">
        <f>IF('Intérêts Composés'!$C$14*12+1&gt;Calculs!B866,(D865+'Intérêts Composés'!$C$10)*(1+'Intérêts Composés'!$C$12/100)^(1/12),D865)</f>
        <v>360431.71254144015</v>
      </c>
    </row>
    <row r="867" spans="1:4" x14ac:dyDescent="0.25">
      <c r="A867" s="1" t="s">
        <v>16</v>
      </c>
      <c r="B867" s="2">
        <v>865</v>
      </c>
      <c r="C867" s="32">
        <f>IF('Intérêts Composés'!$C$14*12+1&gt;Calculs!B867,'Intérêts Composés'!$C$10*Calculs!B867+'Intérêts Composés'!$C$8,C866)</f>
        <v>109000</v>
      </c>
      <c r="D867" s="32">
        <f>IF('Intérêts Composés'!$C$14*12+1&gt;Calculs!B867,(D866+'Intérêts Composés'!$C$10)*(1+'Intérêts Composés'!$C$12/100)^(1/12),D866)</f>
        <v>360431.71254144015</v>
      </c>
    </row>
    <row r="868" spans="1:4" x14ac:dyDescent="0.25">
      <c r="A868" s="1" t="s">
        <v>16</v>
      </c>
      <c r="B868" s="2">
        <v>866</v>
      </c>
      <c r="C868" s="32">
        <f>IF('Intérêts Composés'!$C$14*12+1&gt;Calculs!B868,'Intérêts Composés'!$C$10*Calculs!B868+'Intérêts Composés'!$C$8,C867)</f>
        <v>109000</v>
      </c>
      <c r="D868" s="32">
        <f>IF('Intérêts Composés'!$C$14*12+1&gt;Calculs!B868,(D867+'Intérêts Composés'!$C$10)*(1+'Intérêts Composés'!$C$12/100)^(1/12),D867)</f>
        <v>360431.71254144015</v>
      </c>
    </row>
    <row r="869" spans="1:4" x14ac:dyDescent="0.25">
      <c r="A869" s="1" t="s">
        <v>16</v>
      </c>
      <c r="B869" s="2">
        <v>867</v>
      </c>
      <c r="C869" s="32">
        <f>IF('Intérêts Composés'!$C$14*12+1&gt;Calculs!B869,'Intérêts Composés'!$C$10*Calculs!B869+'Intérêts Composés'!$C$8,C868)</f>
        <v>109000</v>
      </c>
      <c r="D869" s="32">
        <f>IF('Intérêts Composés'!$C$14*12+1&gt;Calculs!B869,(D868+'Intérêts Composés'!$C$10)*(1+'Intérêts Composés'!$C$12/100)^(1/12),D868)</f>
        <v>360431.71254144015</v>
      </c>
    </row>
    <row r="870" spans="1:4" x14ac:dyDescent="0.25">
      <c r="A870" s="1" t="s">
        <v>16</v>
      </c>
      <c r="B870" s="2">
        <v>868</v>
      </c>
      <c r="C870" s="32">
        <f>IF('Intérêts Composés'!$C$14*12+1&gt;Calculs!B870,'Intérêts Composés'!$C$10*Calculs!B870+'Intérêts Composés'!$C$8,C869)</f>
        <v>109000</v>
      </c>
      <c r="D870" s="32">
        <f>IF('Intérêts Composés'!$C$14*12+1&gt;Calculs!B870,(D869+'Intérêts Composés'!$C$10)*(1+'Intérêts Composés'!$C$12/100)^(1/12),D869)</f>
        <v>360431.71254144015</v>
      </c>
    </row>
    <row r="871" spans="1:4" x14ac:dyDescent="0.25">
      <c r="A871" s="1" t="s">
        <v>16</v>
      </c>
      <c r="B871" s="2">
        <v>869</v>
      </c>
      <c r="C871" s="32">
        <f>IF('Intérêts Composés'!$C$14*12+1&gt;Calculs!B871,'Intérêts Composés'!$C$10*Calculs!B871+'Intérêts Composés'!$C$8,C870)</f>
        <v>109000</v>
      </c>
      <c r="D871" s="32">
        <f>IF('Intérêts Composés'!$C$14*12+1&gt;Calculs!B871,(D870+'Intérêts Composés'!$C$10)*(1+'Intérêts Composés'!$C$12/100)^(1/12),D870)</f>
        <v>360431.71254144015</v>
      </c>
    </row>
    <row r="872" spans="1:4" x14ac:dyDescent="0.25">
      <c r="A872" s="1" t="s">
        <v>16</v>
      </c>
      <c r="B872" s="2">
        <v>870</v>
      </c>
      <c r="C872" s="32">
        <f>IF('Intérêts Composés'!$C$14*12+1&gt;Calculs!B872,'Intérêts Composés'!$C$10*Calculs!B872+'Intérêts Composés'!$C$8,C871)</f>
        <v>109000</v>
      </c>
      <c r="D872" s="32">
        <f>IF('Intérêts Composés'!$C$14*12+1&gt;Calculs!B872,(D871+'Intérêts Composés'!$C$10)*(1+'Intérêts Composés'!$C$12/100)^(1/12),D871)</f>
        <v>360431.71254144015</v>
      </c>
    </row>
    <row r="873" spans="1:4" x14ac:dyDescent="0.25">
      <c r="A873" s="1" t="s">
        <v>16</v>
      </c>
      <c r="B873" s="2">
        <v>871</v>
      </c>
      <c r="C873" s="32">
        <f>IF('Intérêts Composés'!$C$14*12+1&gt;Calculs!B873,'Intérêts Composés'!$C$10*Calculs!B873+'Intérêts Composés'!$C$8,C872)</f>
        <v>109000</v>
      </c>
      <c r="D873" s="32">
        <f>IF('Intérêts Composés'!$C$14*12+1&gt;Calculs!B873,(D872+'Intérêts Composés'!$C$10)*(1+'Intérêts Composés'!$C$12/100)^(1/12),D872)</f>
        <v>360431.71254144015</v>
      </c>
    </row>
    <row r="874" spans="1:4" x14ac:dyDescent="0.25">
      <c r="A874" s="1" t="s">
        <v>16</v>
      </c>
      <c r="B874" s="2">
        <v>872</v>
      </c>
      <c r="C874" s="32">
        <f>IF('Intérêts Composés'!$C$14*12+1&gt;Calculs!B874,'Intérêts Composés'!$C$10*Calculs!B874+'Intérêts Composés'!$C$8,C873)</f>
        <v>109000</v>
      </c>
      <c r="D874" s="32">
        <f>IF('Intérêts Composés'!$C$14*12+1&gt;Calculs!B874,(D873+'Intérêts Composés'!$C$10)*(1+'Intérêts Composés'!$C$12/100)^(1/12),D873)</f>
        <v>360431.71254144015</v>
      </c>
    </row>
    <row r="875" spans="1:4" x14ac:dyDescent="0.25">
      <c r="A875" s="1" t="s">
        <v>16</v>
      </c>
      <c r="B875" s="2">
        <v>873</v>
      </c>
      <c r="C875" s="32">
        <f>IF('Intérêts Composés'!$C$14*12+1&gt;Calculs!B875,'Intérêts Composés'!$C$10*Calculs!B875+'Intérêts Composés'!$C$8,C874)</f>
        <v>109000</v>
      </c>
      <c r="D875" s="32">
        <f>IF('Intérêts Composés'!$C$14*12+1&gt;Calculs!B875,(D874+'Intérêts Composés'!$C$10)*(1+'Intérêts Composés'!$C$12/100)^(1/12),D874)</f>
        <v>360431.71254144015</v>
      </c>
    </row>
    <row r="876" spans="1:4" x14ac:dyDescent="0.25">
      <c r="A876" s="1" t="s">
        <v>16</v>
      </c>
      <c r="B876" s="2">
        <v>874</v>
      </c>
      <c r="C876" s="32">
        <f>IF('Intérêts Composés'!$C$14*12+1&gt;Calculs!B876,'Intérêts Composés'!$C$10*Calculs!B876+'Intérêts Composés'!$C$8,C875)</f>
        <v>109000</v>
      </c>
      <c r="D876" s="32">
        <f>IF('Intérêts Composés'!$C$14*12+1&gt;Calculs!B876,(D875+'Intérêts Composés'!$C$10)*(1+'Intérêts Composés'!$C$12/100)^(1/12),D875)</f>
        <v>360431.71254144015</v>
      </c>
    </row>
    <row r="877" spans="1:4" x14ac:dyDescent="0.25">
      <c r="A877" s="1" t="s">
        <v>16</v>
      </c>
      <c r="B877" s="2">
        <v>875</v>
      </c>
      <c r="C877" s="32">
        <f>IF('Intérêts Composés'!$C$14*12+1&gt;Calculs!B877,'Intérêts Composés'!$C$10*Calculs!B877+'Intérêts Composés'!$C$8,C876)</f>
        <v>109000</v>
      </c>
      <c r="D877" s="32">
        <f>IF('Intérêts Composés'!$C$14*12+1&gt;Calculs!B877,(D876+'Intérêts Composés'!$C$10)*(1+'Intérêts Composés'!$C$12/100)^(1/12),D876)</f>
        <v>360431.71254144015</v>
      </c>
    </row>
    <row r="878" spans="1:4" x14ac:dyDescent="0.25">
      <c r="A878" s="1" t="s">
        <v>16</v>
      </c>
      <c r="B878" s="2">
        <v>876</v>
      </c>
      <c r="C878" s="32">
        <f>IF('Intérêts Composés'!$C$14*12+1&gt;Calculs!B878,'Intérêts Composés'!$C$10*Calculs!B878+'Intérêts Composés'!$C$8,C877)</f>
        <v>109000</v>
      </c>
      <c r="D878" s="32">
        <f>IF('Intérêts Composés'!$C$14*12+1&gt;Calculs!B878,(D877+'Intérêts Composés'!$C$10)*(1+'Intérêts Composés'!$C$12/100)^(1/12),D877)</f>
        <v>360431.71254144015</v>
      </c>
    </row>
    <row r="879" spans="1:4" x14ac:dyDescent="0.25">
      <c r="A879" s="1" t="s">
        <v>16</v>
      </c>
      <c r="B879" s="2">
        <v>877</v>
      </c>
      <c r="C879" s="32">
        <f>IF('Intérêts Composés'!$C$14*12+1&gt;Calculs!B879,'Intérêts Composés'!$C$10*Calculs!B879+'Intérêts Composés'!$C$8,C878)</f>
        <v>109000</v>
      </c>
      <c r="D879" s="32">
        <f>IF('Intérêts Composés'!$C$14*12+1&gt;Calculs!B879,(D878+'Intérêts Composés'!$C$10)*(1+'Intérêts Composés'!$C$12/100)^(1/12),D878)</f>
        <v>360431.71254144015</v>
      </c>
    </row>
    <row r="880" spans="1:4" x14ac:dyDescent="0.25">
      <c r="A880" s="1" t="s">
        <v>16</v>
      </c>
      <c r="B880" s="2">
        <v>878</v>
      </c>
      <c r="C880" s="32">
        <f>IF('Intérêts Composés'!$C$14*12+1&gt;Calculs!B880,'Intérêts Composés'!$C$10*Calculs!B880+'Intérêts Composés'!$C$8,C879)</f>
        <v>109000</v>
      </c>
      <c r="D880" s="32">
        <f>IF('Intérêts Composés'!$C$14*12+1&gt;Calculs!B880,(D879+'Intérêts Composés'!$C$10)*(1+'Intérêts Composés'!$C$12/100)^(1/12),D879)</f>
        <v>360431.71254144015</v>
      </c>
    </row>
    <row r="881" spans="1:4" x14ac:dyDescent="0.25">
      <c r="A881" s="1" t="s">
        <v>16</v>
      </c>
      <c r="B881" s="2">
        <v>879</v>
      </c>
      <c r="C881" s="32">
        <f>IF('Intérêts Composés'!$C$14*12+1&gt;Calculs!B881,'Intérêts Composés'!$C$10*Calculs!B881+'Intérêts Composés'!$C$8,C880)</f>
        <v>109000</v>
      </c>
      <c r="D881" s="32">
        <f>IF('Intérêts Composés'!$C$14*12+1&gt;Calculs!B881,(D880+'Intérêts Composés'!$C$10)*(1+'Intérêts Composés'!$C$12/100)^(1/12),D880)</f>
        <v>360431.71254144015</v>
      </c>
    </row>
    <row r="882" spans="1:4" x14ac:dyDescent="0.25">
      <c r="A882" s="1" t="s">
        <v>16</v>
      </c>
      <c r="B882" s="2">
        <v>880</v>
      </c>
      <c r="C882" s="32">
        <f>IF('Intérêts Composés'!$C$14*12+1&gt;Calculs!B882,'Intérêts Composés'!$C$10*Calculs!B882+'Intérêts Composés'!$C$8,C881)</f>
        <v>109000</v>
      </c>
      <c r="D882" s="32">
        <f>IF('Intérêts Composés'!$C$14*12+1&gt;Calculs!B882,(D881+'Intérêts Composés'!$C$10)*(1+'Intérêts Composés'!$C$12/100)^(1/12),D881)</f>
        <v>360431.71254144015</v>
      </c>
    </row>
    <row r="883" spans="1:4" x14ac:dyDescent="0.25">
      <c r="A883" s="1" t="s">
        <v>16</v>
      </c>
      <c r="B883" s="2">
        <v>881</v>
      </c>
      <c r="C883" s="32">
        <f>IF('Intérêts Composés'!$C$14*12+1&gt;Calculs!B883,'Intérêts Composés'!$C$10*Calculs!B883+'Intérêts Composés'!$C$8,C882)</f>
        <v>109000</v>
      </c>
      <c r="D883" s="32">
        <f>IF('Intérêts Composés'!$C$14*12+1&gt;Calculs!B883,(D882+'Intérêts Composés'!$C$10)*(1+'Intérêts Composés'!$C$12/100)^(1/12),D882)</f>
        <v>360431.71254144015</v>
      </c>
    </row>
    <row r="884" spans="1:4" x14ac:dyDescent="0.25">
      <c r="A884" s="1" t="s">
        <v>16</v>
      </c>
      <c r="B884" s="2">
        <v>882</v>
      </c>
      <c r="C884" s="32">
        <f>IF('Intérêts Composés'!$C$14*12+1&gt;Calculs!B884,'Intérêts Composés'!$C$10*Calculs!B884+'Intérêts Composés'!$C$8,C883)</f>
        <v>109000</v>
      </c>
      <c r="D884" s="32">
        <f>IF('Intérêts Composés'!$C$14*12+1&gt;Calculs!B884,(D883+'Intérêts Composés'!$C$10)*(1+'Intérêts Composés'!$C$12/100)^(1/12),D883)</f>
        <v>360431.71254144015</v>
      </c>
    </row>
    <row r="885" spans="1:4" x14ac:dyDescent="0.25">
      <c r="A885" s="1" t="s">
        <v>16</v>
      </c>
      <c r="B885" s="2">
        <v>883</v>
      </c>
      <c r="C885" s="32">
        <f>IF('Intérêts Composés'!$C$14*12+1&gt;Calculs!B885,'Intérêts Composés'!$C$10*Calculs!B885+'Intérêts Composés'!$C$8,C884)</f>
        <v>109000</v>
      </c>
      <c r="D885" s="32">
        <f>IF('Intérêts Composés'!$C$14*12+1&gt;Calculs!B885,(D884+'Intérêts Composés'!$C$10)*(1+'Intérêts Composés'!$C$12/100)^(1/12),D884)</f>
        <v>360431.71254144015</v>
      </c>
    </row>
    <row r="886" spans="1:4" x14ac:dyDescent="0.25">
      <c r="A886" s="1" t="s">
        <v>16</v>
      </c>
      <c r="B886" s="2">
        <v>884</v>
      </c>
      <c r="C886" s="32">
        <f>IF('Intérêts Composés'!$C$14*12+1&gt;Calculs!B886,'Intérêts Composés'!$C$10*Calculs!B886+'Intérêts Composés'!$C$8,C885)</f>
        <v>109000</v>
      </c>
      <c r="D886" s="32">
        <f>IF('Intérêts Composés'!$C$14*12+1&gt;Calculs!B886,(D885+'Intérêts Composés'!$C$10)*(1+'Intérêts Composés'!$C$12/100)^(1/12),D885)</f>
        <v>360431.71254144015</v>
      </c>
    </row>
    <row r="887" spans="1:4" x14ac:dyDescent="0.25">
      <c r="A887" s="1" t="s">
        <v>16</v>
      </c>
      <c r="B887" s="2">
        <v>885</v>
      </c>
      <c r="C887" s="32">
        <f>IF('Intérêts Composés'!$C$14*12+1&gt;Calculs!B887,'Intérêts Composés'!$C$10*Calculs!B887+'Intérêts Composés'!$C$8,C886)</f>
        <v>109000</v>
      </c>
      <c r="D887" s="32">
        <f>IF('Intérêts Composés'!$C$14*12+1&gt;Calculs!B887,(D886+'Intérêts Composés'!$C$10)*(1+'Intérêts Composés'!$C$12/100)^(1/12),D886)</f>
        <v>360431.71254144015</v>
      </c>
    </row>
    <row r="888" spans="1:4" x14ac:dyDescent="0.25">
      <c r="A888" s="1" t="s">
        <v>16</v>
      </c>
      <c r="B888" s="2">
        <v>886</v>
      </c>
      <c r="C888" s="32">
        <f>IF('Intérêts Composés'!$C$14*12+1&gt;Calculs!B888,'Intérêts Composés'!$C$10*Calculs!B888+'Intérêts Composés'!$C$8,C887)</f>
        <v>109000</v>
      </c>
      <c r="D888" s="32">
        <f>IF('Intérêts Composés'!$C$14*12+1&gt;Calculs!B888,(D887+'Intérêts Composés'!$C$10)*(1+'Intérêts Composés'!$C$12/100)^(1/12),D887)</f>
        <v>360431.71254144015</v>
      </c>
    </row>
    <row r="889" spans="1:4" x14ac:dyDescent="0.25">
      <c r="A889" s="1" t="s">
        <v>16</v>
      </c>
      <c r="B889" s="2">
        <v>887</v>
      </c>
      <c r="C889" s="32">
        <f>IF('Intérêts Composés'!$C$14*12+1&gt;Calculs!B889,'Intérêts Composés'!$C$10*Calculs!B889+'Intérêts Composés'!$C$8,C888)</f>
        <v>109000</v>
      </c>
      <c r="D889" s="32">
        <f>IF('Intérêts Composés'!$C$14*12+1&gt;Calculs!B889,(D888+'Intérêts Composés'!$C$10)*(1+'Intérêts Composés'!$C$12/100)^(1/12),D888)</f>
        <v>360431.71254144015</v>
      </c>
    </row>
    <row r="890" spans="1:4" x14ac:dyDescent="0.25">
      <c r="A890" s="1" t="s">
        <v>16</v>
      </c>
      <c r="B890" s="2">
        <v>888</v>
      </c>
      <c r="C890" s="32">
        <f>IF('Intérêts Composés'!$C$14*12+1&gt;Calculs!B890,'Intérêts Composés'!$C$10*Calculs!B890+'Intérêts Composés'!$C$8,C889)</f>
        <v>109000</v>
      </c>
      <c r="D890" s="32">
        <f>IF('Intérêts Composés'!$C$14*12+1&gt;Calculs!B890,(D889+'Intérêts Composés'!$C$10)*(1+'Intérêts Composés'!$C$12/100)^(1/12),D889)</f>
        <v>360431.71254144015</v>
      </c>
    </row>
    <row r="891" spans="1:4" x14ac:dyDescent="0.25">
      <c r="A891" s="1" t="s">
        <v>16</v>
      </c>
      <c r="B891" s="2">
        <v>889</v>
      </c>
      <c r="C891" s="32">
        <f>IF('Intérêts Composés'!$C$14*12+1&gt;Calculs!B891,'Intérêts Composés'!$C$10*Calculs!B891+'Intérêts Composés'!$C$8,C890)</f>
        <v>109000</v>
      </c>
      <c r="D891" s="32">
        <f>IF('Intérêts Composés'!$C$14*12+1&gt;Calculs!B891,(D890+'Intérêts Composés'!$C$10)*(1+'Intérêts Composés'!$C$12/100)^(1/12),D890)</f>
        <v>360431.71254144015</v>
      </c>
    </row>
    <row r="892" spans="1:4" x14ac:dyDescent="0.25">
      <c r="A892" s="1" t="s">
        <v>16</v>
      </c>
      <c r="B892" s="2">
        <v>890</v>
      </c>
      <c r="C892" s="32">
        <f>IF('Intérêts Composés'!$C$14*12+1&gt;Calculs!B892,'Intérêts Composés'!$C$10*Calculs!B892+'Intérêts Composés'!$C$8,C891)</f>
        <v>109000</v>
      </c>
      <c r="D892" s="32">
        <f>IF('Intérêts Composés'!$C$14*12+1&gt;Calculs!B892,(D891+'Intérêts Composés'!$C$10)*(1+'Intérêts Composés'!$C$12/100)^(1/12),D891)</f>
        <v>360431.71254144015</v>
      </c>
    </row>
    <row r="893" spans="1:4" x14ac:dyDescent="0.25">
      <c r="A893" s="1" t="s">
        <v>16</v>
      </c>
      <c r="B893" s="2">
        <v>891</v>
      </c>
      <c r="C893" s="32">
        <f>IF('Intérêts Composés'!$C$14*12+1&gt;Calculs!B893,'Intérêts Composés'!$C$10*Calculs!B893+'Intérêts Composés'!$C$8,C892)</f>
        <v>109000</v>
      </c>
      <c r="D893" s="32">
        <f>IF('Intérêts Composés'!$C$14*12+1&gt;Calculs!B893,(D892+'Intérêts Composés'!$C$10)*(1+'Intérêts Composés'!$C$12/100)^(1/12),D892)</f>
        <v>360431.71254144015</v>
      </c>
    </row>
    <row r="894" spans="1:4" x14ac:dyDescent="0.25">
      <c r="A894" s="1" t="s">
        <v>16</v>
      </c>
      <c r="B894" s="2">
        <v>892</v>
      </c>
      <c r="C894" s="32">
        <f>IF('Intérêts Composés'!$C$14*12+1&gt;Calculs!B894,'Intérêts Composés'!$C$10*Calculs!B894+'Intérêts Composés'!$C$8,C893)</f>
        <v>109000</v>
      </c>
      <c r="D894" s="32">
        <f>IF('Intérêts Composés'!$C$14*12+1&gt;Calculs!B894,(D893+'Intérêts Composés'!$C$10)*(1+'Intérêts Composés'!$C$12/100)^(1/12),D893)</f>
        <v>360431.71254144015</v>
      </c>
    </row>
    <row r="895" spans="1:4" x14ac:dyDescent="0.25">
      <c r="A895" s="1" t="s">
        <v>16</v>
      </c>
      <c r="B895" s="2">
        <v>893</v>
      </c>
      <c r="C895" s="32">
        <f>IF('Intérêts Composés'!$C$14*12+1&gt;Calculs!B895,'Intérêts Composés'!$C$10*Calculs!B895+'Intérêts Composés'!$C$8,C894)</f>
        <v>109000</v>
      </c>
      <c r="D895" s="32">
        <f>IF('Intérêts Composés'!$C$14*12+1&gt;Calculs!B895,(D894+'Intérêts Composés'!$C$10)*(1+'Intérêts Composés'!$C$12/100)^(1/12),D894)</f>
        <v>360431.71254144015</v>
      </c>
    </row>
    <row r="896" spans="1:4" x14ac:dyDescent="0.25">
      <c r="A896" s="1" t="s">
        <v>16</v>
      </c>
      <c r="B896" s="2">
        <v>894</v>
      </c>
      <c r="C896" s="32">
        <f>IF('Intérêts Composés'!$C$14*12+1&gt;Calculs!B896,'Intérêts Composés'!$C$10*Calculs!B896+'Intérêts Composés'!$C$8,C895)</f>
        <v>109000</v>
      </c>
      <c r="D896" s="32">
        <f>IF('Intérêts Composés'!$C$14*12+1&gt;Calculs!B896,(D895+'Intérêts Composés'!$C$10)*(1+'Intérêts Composés'!$C$12/100)^(1/12),D895)</f>
        <v>360431.71254144015</v>
      </c>
    </row>
    <row r="897" spans="1:4" x14ac:dyDescent="0.25">
      <c r="A897" s="1" t="s">
        <v>16</v>
      </c>
      <c r="B897" s="2">
        <v>895</v>
      </c>
      <c r="C897" s="32">
        <f>IF('Intérêts Composés'!$C$14*12+1&gt;Calculs!B897,'Intérêts Composés'!$C$10*Calculs!B897+'Intérêts Composés'!$C$8,C896)</f>
        <v>109000</v>
      </c>
      <c r="D897" s="32">
        <f>IF('Intérêts Composés'!$C$14*12+1&gt;Calculs!B897,(D896+'Intérêts Composés'!$C$10)*(1+'Intérêts Composés'!$C$12/100)^(1/12),D896)</f>
        <v>360431.71254144015</v>
      </c>
    </row>
    <row r="898" spans="1:4" x14ac:dyDescent="0.25">
      <c r="A898" s="1" t="s">
        <v>16</v>
      </c>
      <c r="B898" s="2">
        <v>896</v>
      </c>
      <c r="C898" s="32">
        <f>IF('Intérêts Composés'!$C$14*12+1&gt;Calculs!B898,'Intérêts Composés'!$C$10*Calculs!B898+'Intérêts Composés'!$C$8,C897)</f>
        <v>109000</v>
      </c>
      <c r="D898" s="32">
        <f>IF('Intérêts Composés'!$C$14*12+1&gt;Calculs!B898,(D897+'Intérêts Composés'!$C$10)*(1+'Intérêts Composés'!$C$12/100)^(1/12),D897)</f>
        <v>360431.71254144015</v>
      </c>
    </row>
    <row r="899" spans="1:4" x14ac:dyDescent="0.25">
      <c r="A899" s="1" t="s">
        <v>16</v>
      </c>
      <c r="B899" s="2">
        <v>897</v>
      </c>
      <c r="C899" s="32">
        <f>IF('Intérêts Composés'!$C$14*12+1&gt;Calculs!B899,'Intérêts Composés'!$C$10*Calculs!B899+'Intérêts Composés'!$C$8,C898)</f>
        <v>109000</v>
      </c>
      <c r="D899" s="32">
        <f>IF('Intérêts Composés'!$C$14*12+1&gt;Calculs!B899,(D898+'Intérêts Composés'!$C$10)*(1+'Intérêts Composés'!$C$12/100)^(1/12),D898)</f>
        <v>360431.71254144015</v>
      </c>
    </row>
    <row r="900" spans="1:4" x14ac:dyDescent="0.25">
      <c r="A900" s="1" t="s">
        <v>16</v>
      </c>
      <c r="B900" s="2">
        <v>898</v>
      </c>
      <c r="C900" s="32">
        <f>IF('Intérêts Composés'!$C$14*12+1&gt;Calculs!B900,'Intérêts Composés'!$C$10*Calculs!B900+'Intérêts Composés'!$C$8,C899)</f>
        <v>109000</v>
      </c>
      <c r="D900" s="32">
        <f>IF('Intérêts Composés'!$C$14*12+1&gt;Calculs!B900,(D899+'Intérêts Composés'!$C$10)*(1+'Intérêts Composés'!$C$12/100)^(1/12),D899)</f>
        <v>360431.71254144015</v>
      </c>
    </row>
    <row r="901" spans="1:4" x14ac:dyDescent="0.25">
      <c r="A901" s="1" t="s">
        <v>16</v>
      </c>
      <c r="B901" s="2">
        <v>899</v>
      </c>
      <c r="C901" s="32">
        <f>IF('Intérêts Composés'!$C$14*12+1&gt;Calculs!B901,'Intérêts Composés'!$C$10*Calculs!B901+'Intérêts Composés'!$C$8,C900)</f>
        <v>109000</v>
      </c>
      <c r="D901" s="32">
        <f>IF('Intérêts Composés'!$C$14*12+1&gt;Calculs!B901,(D900+'Intérêts Composés'!$C$10)*(1+'Intérêts Composés'!$C$12/100)^(1/12),D900)</f>
        <v>360431.71254144015</v>
      </c>
    </row>
    <row r="902" spans="1:4" x14ac:dyDescent="0.25">
      <c r="A902" s="1" t="s">
        <v>16</v>
      </c>
      <c r="B902" s="2">
        <v>900</v>
      </c>
      <c r="C902" s="32">
        <f>IF('Intérêts Composés'!$C$14*12+1&gt;Calculs!B902,'Intérêts Composés'!$C$10*Calculs!B902+'Intérêts Composés'!$C$8,C901)</f>
        <v>109000</v>
      </c>
      <c r="D902" s="32">
        <f>IF('Intérêts Composés'!$C$14*12+1&gt;Calculs!B902,(D901+'Intérêts Composés'!$C$10)*(1+'Intérêts Composés'!$C$12/100)^(1/12),D901)</f>
        <v>360431.71254144015</v>
      </c>
    </row>
    <row r="903" spans="1:4" x14ac:dyDescent="0.25">
      <c r="A903" s="1" t="s">
        <v>16</v>
      </c>
      <c r="B903" s="2">
        <v>901</v>
      </c>
      <c r="C903" s="32">
        <f>IF('Intérêts Composés'!$C$14*12+1&gt;Calculs!B903,'Intérêts Composés'!$C$10*Calculs!B903+'Intérêts Composés'!$C$8,C902)</f>
        <v>109000</v>
      </c>
      <c r="D903" s="32">
        <f>IF('Intérêts Composés'!$C$14*12+1&gt;Calculs!B903,(D902+'Intérêts Composés'!$C$10)*(1+'Intérêts Composés'!$C$12/100)^(1/12),D902)</f>
        <v>360431.71254144015</v>
      </c>
    </row>
    <row r="904" spans="1:4" x14ac:dyDescent="0.25">
      <c r="A904" s="1" t="s">
        <v>16</v>
      </c>
      <c r="B904" s="2">
        <v>902</v>
      </c>
      <c r="C904" s="32">
        <f>IF('Intérêts Composés'!$C$14*12+1&gt;Calculs!B904,'Intérêts Composés'!$C$10*Calculs!B904+'Intérêts Composés'!$C$8,C903)</f>
        <v>109000</v>
      </c>
      <c r="D904" s="32">
        <f>IF('Intérêts Composés'!$C$14*12+1&gt;Calculs!B904,(D903+'Intérêts Composés'!$C$10)*(1+'Intérêts Composés'!$C$12/100)^(1/12),D903)</f>
        <v>360431.71254144015</v>
      </c>
    </row>
    <row r="905" spans="1:4" x14ac:dyDescent="0.25">
      <c r="A905" s="1" t="s">
        <v>16</v>
      </c>
      <c r="B905" s="2">
        <v>903</v>
      </c>
      <c r="C905" s="32">
        <f>IF('Intérêts Composés'!$C$14*12+1&gt;Calculs!B905,'Intérêts Composés'!$C$10*Calculs!B905+'Intérêts Composés'!$C$8,C904)</f>
        <v>109000</v>
      </c>
      <c r="D905" s="32">
        <f>IF('Intérêts Composés'!$C$14*12+1&gt;Calculs!B905,(D904+'Intérêts Composés'!$C$10)*(1+'Intérêts Composés'!$C$12/100)^(1/12),D904)</f>
        <v>360431.71254144015</v>
      </c>
    </row>
    <row r="906" spans="1:4" x14ac:dyDescent="0.25">
      <c r="A906" s="1" t="s">
        <v>16</v>
      </c>
      <c r="B906" s="2">
        <v>904</v>
      </c>
      <c r="C906" s="32">
        <f>IF('Intérêts Composés'!$C$14*12+1&gt;Calculs!B906,'Intérêts Composés'!$C$10*Calculs!B906+'Intérêts Composés'!$C$8,C905)</f>
        <v>109000</v>
      </c>
      <c r="D906" s="32">
        <f>IF('Intérêts Composés'!$C$14*12+1&gt;Calculs!B906,(D905+'Intérêts Composés'!$C$10)*(1+'Intérêts Composés'!$C$12/100)^(1/12),D905)</f>
        <v>360431.71254144015</v>
      </c>
    </row>
    <row r="907" spans="1:4" x14ac:dyDescent="0.25">
      <c r="A907" s="1" t="s">
        <v>16</v>
      </c>
      <c r="B907" s="2">
        <v>905</v>
      </c>
      <c r="C907" s="32">
        <f>IF('Intérêts Composés'!$C$14*12+1&gt;Calculs!B907,'Intérêts Composés'!$C$10*Calculs!B907+'Intérêts Composés'!$C$8,C906)</f>
        <v>109000</v>
      </c>
      <c r="D907" s="32">
        <f>IF('Intérêts Composés'!$C$14*12+1&gt;Calculs!B907,(D906+'Intérêts Composés'!$C$10)*(1+'Intérêts Composés'!$C$12/100)^(1/12),D906)</f>
        <v>360431.71254144015</v>
      </c>
    </row>
    <row r="908" spans="1:4" x14ac:dyDescent="0.25">
      <c r="A908" s="1" t="s">
        <v>16</v>
      </c>
      <c r="B908" s="2">
        <v>906</v>
      </c>
      <c r="C908" s="32">
        <f>IF('Intérêts Composés'!$C$14*12+1&gt;Calculs!B908,'Intérêts Composés'!$C$10*Calculs!B908+'Intérêts Composés'!$C$8,C907)</f>
        <v>109000</v>
      </c>
      <c r="D908" s="32">
        <f>IF('Intérêts Composés'!$C$14*12+1&gt;Calculs!B908,(D907+'Intérêts Composés'!$C$10)*(1+'Intérêts Composés'!$C$12/100)^(1/12),D907)</f>
        <v>360431.71254144015</v>
      </c>
    </row>
    <row r="909" spans="1:4" x14ac:dyDescent="0.25">
      <c r="A909" s="1" t="s">
        <v>16</v>
      </c>
      <c r="B909" s="2">
        <v>907</v>
      </c>
      <c r="C909" s="32">
        <f>IF('Intérêts Composés'!$C$14*12+1&gt;Calculs!B909,'Intérêts Composés'!$C$10*Calculs!B909+'Intérêts Composés'!$C$8,C908)</f>
        <v>109000</v>
      </c>
      <c r="D909" s="32">
        <f>IF('Intérêts Composés'!$C$14*12+1&gt;Calculs!B909,(D908+'Intérêts Composés'!$C$10)*(1+'Intérêts Composés'!$C$12/100)^(1/12),D908)</f>
        <v>360431.71254144015</v>
      </c>
    </row>
    <row r="910" spans="1:4" x14ac:dyDescent="0.25">
      <c r="A910" s="1" t="s">
        <v>16</v>
      </c>
      <c r="B910" s="2">
        <v>908</v>
      </c>
      <c r="C910" s="32">
        <f>IF('Intérêts Composés'!$C$14*12+1&gt;Calculs!B910,'Intérêts Composés'!$C$10*Calculs!B910+'Intérêts Composés'!$C$8,C909)</f>
        <v>109000</v>
      </c>
      <c r="D910" s="32">
        <f>IF('Intérêts Composés'!$C$14*12+1&gt;Calculs!B910,(D909+'Intérêts Composés'!$C$10)*(1+'Intérêts Composés'!$C$12/100)^(1/12),D909)</f>
        <v>360431.71254144015</v>
      </c>
    </row>
    <row r="911" spans="1:4" x14ac:dyDescent="0.25">
      <c r="A911" s="1" t="s">
        <v>16</v>
      </c>
      <c r="B911" s="2">
        <v>909</v>
      </c>
      <c r="C911" s="32">
        <f>IF('Intérêts Composés'!$C$14*12+1&gt;Calculs!B911,'Intérêts Composés'!$C$10*Calculs!B911+'Intérêts Composés'!$C$8,C910)</f>
        <v>109000</v>
      </c>
      <c r="D911" s="32">
        <f>IF('Intérêts Composés'!$C$14*12+1&gt;Calculs!B911,(D910+'Intérêts Composés'!$C$10)*(1+'Intérêts Composés'!$C$12/100)^(1/12),D910)</f>
        <v>360431.71254144015</v>
      </c>
    </row>
    <row r="912" spans="1:4" x14ac:dyDescent="0.25">
      <c r="A912" s="1" t="s">
        <v>16</v>
      </c>
      <c r="B912" s="2">
        <v>910</v>
      </c>
      <c r="C912" s="32">
        <f>IF('Intérêts Composés'!$C$14*12+1&gt;Calculs!B912,'Intérêts Composés'!$C$10*Calculs!B912+'Intérêts Composés'!$C$8,C911)</f>
        <v>109000</v>
      </c>
      <c r="D912" s="32">
        <f>IF('Intérêts Composés'!$C$14*12+1&gt;Calculs!B912,(D911+'Intérêts Composés'!$C$10)*(1+'Intérêts Composés'!$C$12/100)^(1/12),D911)</f>
        <v>360431.71254144015</v>
      </c>
    </row>
    <row r="913" spans="1:4" x14ac:dyDescent="0.25">
      <c r="A913" s="1" t="s">
        <v>16</v>
      </c>
      <c r="B913" s="2">
        <v>911</v>
      </c>
      <c r="C913" s="32">
        <f>IF('Intérêts Composés'!$C$14*12+1&gt;Calculs!B913,'Intérêts Composés'!$C$10*Calculs!B913+'Intérêts Composés'!$C$8,C912)</f>
        <v>109000</v>
      </c>
      <c r="D913" s="32">
        <f>IF('Intérêts Composés'!$C$14*12+1&gt;Calculs!B913,(D912+'Intérêts Composés'!$C$10)*(1+'Intérêts Composés'!$C$12/100)^(1/12),D912)</f>
        <v>360431.71254144015</v>
      </c>
    </row>
    <row r="914" spans="1:4" x14ac:dyDescent="0.25">
      <c r="A914" s="1" t="s">
        <v>16</v>
      </c>
      <c r="B914" s="2">
        <v>912</v>
      </c>
      <c r="C914" s="32">
        <f>IF('Intérêts Composés'!$C$14*12+1&gt;Calculs!B914,'Intérêts Composés'!$C$10*Calculs!B914+'Intérêts Composés'!$C$8,C913)</f>
        <v>109000</v>
      </c>
      <c r="D914" s="32">
        <f>IF('Intérêts Composés'!$C$14*12+1&gt;Calculs!B914,(D913+'Intérêts Composés'!$C$10)*(1+'Intérêts Composés'!$C$12/100)^(1/12),D913)</f>
        <v>360431.71254144015</v>
      </c>
    </row>
    <row r="915" spans="1:4" x14ac:dyDescent="0.25">
      <c r="A915" s="1" t="s">
        <v>16</v>
      </c>
      <c r="B915" s="2">
        <v>913</v>
      </c>
      <c r="C915" s="32">
        <f>IF('Intérêts Composés'!$C$14*12+1&gt;Calculs!B915,'Intérêts Composés'!$C$10*Calculs!B915+'Intérêts Composés'!$C$8,C914)</f>
        <v>109000</v>
      </c>
      <c r="D915" s="32">
        <f>IF('Intérêts Composés'!$C$14*12+1&gt;Calculs!B915,(D914+'Intérêts Composés'!$C$10)*(1+'Intérêts Composés'!$C$12/100)^(1/12),D914)</f>
        <v>360431.71254144015</v>
      </c>
    </row>
    <row r="916" spans="1:4" x14ac:dyDescent="0.25">
      <c r="A916" s="1" t="s">
        <v>16</v>
      </c>
      <c r="B916" s="2">
        <v>914</v>
      </c>
      <c r="C916" s="32">
        <f>IF('Intérêts Composés'!$C$14*12+1&gt;Calculs!B916,'Intérêts Composés'!$C$10*Calculs!B916+'Intérêts Composés'!$C$8,C915)</f>
        <v>109000</v>
      </c>
      <c r="D916" s="32">
        <f>IF('Intérêts Composés'!$C$14*12+1&gt;Calculs!B916,(D915+'Intérêts Composés'!$C$10)*(1+'Intérêts Composés'!$C$12/100)^(1/12),D915)</f>
        <v>360431.71254144015</v>
      </c>
    </row>
    <row r="917" spans="1:4" x14ac:dyDescent="0.25">
      <c r="A917" s="1" t="s">
        <v>16</v>
      </c>
      <c r="B917" s="2">
        <v>915</v>
      </c>
      <c r="C917" s="32">
        <f>IF('Intérêts Composés'!$C$14*12+1&gt;Calculs!B917,'Intérêts Composés'!$C$10*Calculs!B917+'Intérêts Composés'!$C$8,C916)</f>
        <v>109000</v>
      </c>
      <c r="D917" s="32">
        <f>IF('Intérêts Composés'!$C$14*12+1&gt;Calculs!B917,(D916+'Intérêts Composés'!$C$10)*(1+'Intérêts Composés'!$C$12/100)^(1/12),D916)</f>
        <v>360431.71254144015</v>
      </c>
    </row>
    <row r="918" spans="1:4" x14ac:dyDescent="0.25">
      <c r="A918" s="1" t="s">
        <v>16</v>
      </c>
      <c r="B918" s="2">
        <v>916</v>
      </c>
      <c r="C918" s="32">
        <f>IF('Intérêts Composés'!$C$14*12+1&gt;Calculs!B918,'Intérêts Composés'!$C$10*Calculs!B918+'Intérêts Composés'!$C$8,C917)</f>
        <v>109000</v>
      </c>
      <c r="D918" s="32">
        <f>IF('Intérêts Composés'!$C$14*12+1&gt;Calculs!B918,(D917+'Intérêts Composés'!$C$10)*(1+'Intérêts Composés'!$C$12/100)^(1/12),D917)</f>
        <v>360431.71254144015</v>
      </c>
    </row>
    <row r="919" spans="1:4" x14ac:dyDescent="0.25">
      <c r="A919" s="1" t="s">
        <v>16</v>
      </c>
      <c r="B919" s="2">
        <v>917</v>
      </c>
      <c r="C919" s="32">
        <f>IF('Intérêts Composés'!$C$14*12+1&gt;Calculs!B919,'Intérêts Composés'!$C$10*Calculs!B919+'Intérêts Composés'!$C$8,C918)</f>
        <v>109000</v>
      </c>
      <c r="D919" s="32">
        <f>IF('Intérêts Composés'!$C$14*12+1&gt;Calculs!B919,(D918+'Intérêts Composés'!$C$10)*(1+'Intérêts Composés'!$C$12/100)^(1/12),D918)</f>
        <v>360431.71254144015</v>
      </c>
    </row>
    <row r="920" spans="1:4" x14ac:dyDescent="0.25">
      <c r="A920" s="1" t="s">
        <v>16</v>
      </c>
      <c r="B920" s="2">
        <v>918</v>
      </c>
      <c r="C920" s="32">
        <f>IF('Intérêts Composés'!$C$14*12+1&gt;Calculs!B920,'Intérêts Composés'!$C$10*Calculs!B920+'Intérêts Composés'!$C$8,C919)</f>
        <v>109000</v>
      </c>
      <c r="D920" s="32">
        <f>IF('Intérêts Composés'!$C$14*12+1&gt;Calculs!B920,(D919+'Intérêts Composés'!$C$10)*(1+'Intérêts Composés'!$C$12/100)^(1/12),D919)</f>
        <v>360431.71254144015</v>
      </c>
    </row>
    <row r="921" spans="1:4" x14ac:dyDescent="0.25">
      <c r="A921" s="1" t="s">
        <v>16</v>
      </c>
      <c r="B921" s="2">
        <v>919</v>
      </c>
      <c r="C921" s="32">
        <f>IF('Intérêts Composés'!$C$14*12+1&gt;Calculs!B921,'Intérêts Composés'!$C$10*Calculs!B921+'Intérêts Composés'!$C$8,C920)</f>
        <v>109000</v>
      </c>
      <c r="D921" s="32">
        <f>IF('Intérêts Composés'!$C$14*12+1&gt;Calculs!B921,(D920+'Intérêts Composés'!$C$10)*(1+'Intérêts Composés'!$C$12/100)^(1/12),D920)</f>
        <v>360431.71254144015</v>
      </c>
    </row>
    <row r="922" spans="1:4" x14ac:dyDescent="0.25">
      <c r="A922" s="1" t="s">
        <v>16</v>
      </c>
      <c r="B922" s="2">
        <v>920</v>
      </c>
      <c r="C922" s="32">
        <f>IF('Intérêts Composés'!$C$14*12+1&gt;Calculs!B922,'Intérêts Composés'!$C$10*Calculs!B922+'Intérêts Composés'!$C$8,C921)</f>
        <v>109000</v>
      </c>
      <c r="D922" s="32">
        <f>IF('Intérêts Composés'!$C$14*12+1&gt;Calculs!B922,(D921+'Intérêts Composés'!$C$10)*(1+'Intérêts Composés'!$C$12/100)^(1/12),D921)</f>
        <v>360431.71254144015</v>
      </c>
    </row>
    <row r="923" spans="1:4" x14ac:dyDescent="0.25">
      <c r="A923" s="1" t="s">
        <v>16</v>
      </c>
      <c r="B923" s="2">
        <v>921</v>
      </c>
      <c r="C923" s="32">
        <f>IF('Intérêts Composés'!$C$14*12+1&gt;Calculs!B923,'Intérêts Composés'!$C$10*Calculs!B923+'Intérêts Composés'!$C$8,C922)</f>
        <v>109000</v>
      </c>
      <c r="D923" s="32">
        <f>IF('Intérêts Composés'!$C$14*12+1&gt;Calculs!B923,(D922+'Intérêts Composés'!$C$10)*(1+'Intérêts Composés'!$C$12/100)^(1/12),D922)</f>
        <v>360431.71254144015</v>
      </c>
    </row>
    <row r="924" spans="1:4" x14ac:dyDescent="0.25">
      <c r="A924" s="1" t="s">
        <v>16</v>
      </c>
      <c r="B924" s="2">
        <v>922</v>
      </c>
      <c r="C924" s="32">
        <f>IF('Intérêts Composés'!$C$14*12+1&gt;Calculs!B924,'Intérêts Composés'!$C$10*Calculs!B924+'Intérêts Composés'!$C$8,C923)</f>
        <v>109000</v>
      </c>
      <c r="D924" s="32">
        <f>IF('Intérêts Composés'!$C$14*12+1&gt;Calculs!B924,(D923+'Intérêts Composés'!$C$10)*(1+'Intérêts Composés'!$C$12/100)^(1/12),D923)</f>
        <v>360431.71254144015</v>
      </c>
    </row>
    <row r="925" spans="1:4" x14ac:dyDescent="0.25">
      <c r="A925" s="1" t="s">
        <v>16</v>
      </c>
      <c r="B925" s="2">
        <v>923</v>
      </c>
      <c r="C925" s="32">
        <f>IF('Intérêts Composés'!$C$14*12+1&gt;Calculs!B925,'Intérêts Composés'!$C$10*Calculs!B925+'Intérêts Composés'!$C$8,C924)</f>
        <v>109000</v>
      </c>
      <c r="D925" s="32">
        <f>IF('Intérêts Composés'!$C$14*12+1&gt;Calculs!B925,(D924+'Intérêts Composés'!$C$10)*(1+'Intérêts Composés'!$C$12/100)^(1/12),D924)</f>
        <v>360431.71254144015</v>
      </c>
    </row>
    <row r="926" spans="1:4" x14ac:dyDescent="0.25">
      <c r="A926" s="1" t="s">
        <v>16</v>
      </c>
      <c r="B926" s="2">
        <v>924</v>
      </c>
      <c r="C926" s="32">
        <f>IF('Intérêts Composés'!$C$14*12+1&gt;Calculs!B926,'Intérêts Composés'!$C$10*Calculs!B926+'Intérêts Composés'!$C$8,C925)</f>
        <v>109000</v>
      </c>
      <c r="D926" s="32">
        <f>IF('Intérêts Composés'!$C$14*12+1&gt;Calculs!B926,(D925+'Intérêts Composés'!$C$10)*(1+'Intérêts Composés'!$C$12/100)^(1/12),D925)</f>
        <v>360431.71254144015</v>
      </c>
    </row>
    <row r="927" spans="1:4" x14ac:dyDescent="0.25">
      <c r="A927" s="1" t="s">
        <v>16</v>
      </c>
      <c r="B927" s="2">
        <v>925</v>
      </c>
      <c r="C927" s="32">
        <f>IF('Intérêts Composés'!$C$14*12+1&gt;Calculs!B927,'Intérêts Composés'!$C$10*Calculs!B927+'Intérêts Composés'!$C$8,C926)</f>
        <v>109000</v>
      </c>
      <c r="D927" s="32">
        <f>IF('Intérêts Composés'!$C$14*12+1&gt;Calculs!B927,(D926+'Intérêts Composés'!$C$10)*(1+'Intérêts Composés'!$C$12/100)^(1/12),D926)</f>
        <v>360431.71254144015</v>
      </c>
    </row>
    <row r="928" spans="1:4" x14ac:dyDescent="0.25">
      <c r="A928" s="1" t="s">
        <v>16</v>
      </c>
      <c r="B928" s="2">
        <v>926</v>
      </c>
      <c r="C928" s="32">
        <f>IF('Intérêts Composés'!$C$14*12+1&gt;Calculs!B928,'Intérêts Composés'!$C$10*Calculs!B928+'Intérêts Composés'!$C$8,C927)</f>
        <v>109000</v>
      </c>
      <c r="D928" s="32">
        <f>IF('Intérêts Composés'!$C$14*12+1&gt;Calculs!B928,(D927+'Intérêts Composés'!$C$10)*(1+'Intérêts Composés'!$C$12/100)^(1/12),D927)</f>
        <v>360431.71254144015</v>
      </c>
    </row>
    <row r="929" spans="1:4" x14ac:dyDescent="0.25">
      <c r="A929" s="1" t="s">
        <v>16</v>
      </c>
      <c r="B929" s="2">
        <v>927</v>
      </c>
      <c r="C929" s="32">
        <f>IF('Intérêts Composés'!$C$14*12+1&gt;Calculs!B929,'Intérêts Composés'!$C$10*Calculs!B929+'Intérêts Composés'!$C$8,C928)</f>
        <v>109000</v>
      </c>
      <c r="D929" s="32">
        <f>IF('Intérêts Composés'!$C$14*12+1&gt;Calculs!B929,(D928+'Intérêts Composés'!$C$10)*(1+'Intérêts Composés'!$C$12/100)^(1/12),D928)</f>
        <v>360431.71254144015</v>
      </c>
    </row>
    <row r="930" spans="1:4" x14ac:dyDescent="0.25">
      <c r="A930" s="1" t="s">
        <v>16</v>
      </c>
      <c r="B930" s="2">
        <v>928</v>
      </c>
      <c r="C930" s="32">
        <f>IF('Intérêts Composés'!$C$14*12+1&gt;Calculs!B930,'Intérêts Composés'!$C$10*Calculs!B930+'Intérêts Composés'!$C$8,C929)</f>
        <v>109000</v>
      </c>
      <c r="D930" s="32">
        <f>IF('Intérêts Composés'!$C$14*12+1&gt;Calculs!B930,(D929+'Intérêts Composés'!$C$10)*(1+'Intérêts Composés'!$C$12/100)^(1/12),D929)</f>
        <v>360431.71254144015</v>
      </c>
    </row>
    <row r="931" spans="1:4" x14ac:dyDescent="0.25">
      <c r="A931" s="1" t="s">
        <v>16</v>
      </c>
      <c r="B931" s="2">
        <v>929</v>
      </c>
      <c r="C931" s="32">
        <f>IF('Intérêts Composés'!$C$14*12+1&gt;Calculs!B931,'Intérêts Composés'!$C$10*Calculs!B931+'Intérêts Composés'!$C$8,C930)</f>
        <v>109000</v>
      </c>
      <c r="D931" s="32">
        <f>IF('Intérêts Composés'!$C$14*12+1&gt;Calculs!B931,(D930+'Intérêts Composés'!$C$10)*(1+'Intérêts Composés'!$C$12/100)^(1/12),D930)</f>
        <v>360431.71254144015</v>
      </c>
    </row>
    <row r="932" spans="1:4" x14ac:dyDescent="0.25">
      <c r="A932" s="1" t="s">
        <v>16</v>
      </c>
      <c r="B932" s="2">
        <v>930</v>
      </c>
      <c r="C932" s="32">
        <f>IF('Intérêts Composés'!$C$14*12+1&gt;Calculs!B932,'Intérêts Composés'!$C$10*Calculs!B932+'Intérêts Composés'!$C$8,C931)</f>
        <v>109000</v>
      </c>
      <c r="D932" s="32">
        <f>IF('Intérêts Composés'!$C$14*12+1&gt;Calculs!B932,(D931+'Intérêts Composés'!$C$10)*(1+'Intérêts Composés'!$C$12/100)^(1/12),D931)</f>
        <v>360431.71254144015</v>
      </c>
    </row>
    <row r="933" spans="1:4" x14ac:dyDescent="0.25">
      <c r="A933" s="1" t="s">
        <v>16</v>
      </c>
      <c r="B933" s="2">
        <v>931</v>
      </c>
      <c r="C933" s="32">
        <f>IF('Intérêts Composés'!$C$14*12+1&gt;Calculs!B933,'Intérêts Composés'!$C$10*Calculs!B933+'Intérêts Composés'!$C$8,C932)</f>
        <v>109000</v>
      </c>
      <c r="D933" s="32">
        <f>IF('Intérêts Composés'!$C$14*12+1&gt;Calculs!B933,(D932+'Intérêts Composés'!$C$10)*(1+'Intérêts Composés'!$C$12/100)^(1/12),D932)</f>
        <v>360431.71254144015</v>
      </c>
    </row>
    <row r="934" spans="1:4" x14ac:dyDescent="0.25">
      <c r="A934" s="1" t="s">
        <v>16</v>
      </c>
      <c r="B934" s="2">
        <v>932</v>
      </c>
      <c r="C934" s="32">
        <f>IF('Intérêts Composés'!$C$14*12+1&gt;Calculs!B934,'Intérêts Composés'!$C$10*Calculs!B934+'Intérêts Composés'!$C$8,C933)</f>
        <v>109000</v>
      </c>
      <c r="D934" s="32">
        <f>IF('Intérêts Composés'!$C$14*12+1&gt;Calculs!B934,(D933+'Intérêts Composés'!$C$10)*(1+'Intérêts Composés'!$C$12/100)^(1/12),D933)</f>
        <v>360431.71254144015</v>
      </c>
    </row>
    <row r="935" spans="1:4" x14ac:dyDescent="0.25">
      <c r="A935" s="1" t="s">
        <v>16</v>
      </c>
      <c r="B935" s="2">
        <v>933</v>
      </c>
      <c r="C935" s="32">
        <f>IF('Intérêts Composés'!$C$14*12+1&gt;Calculs!B935,'Intérêts Composés'!$C$10*Calculs!B935+'Intérêts Composés'!$C$8,C934)</f>
        <v>109000</v>
      </c>
      <c r="D935" s="32">
        <f>IF('Intérêts Composés'!$C$14*12+1&gt;Calculs!B935,(D934+'Intérêts Composés'!$C$10)*(1+'Intérêts Composés'!$C$12/100)^(1/12),D934)</f>
        <v>360431.71254144015</v>
      </c>
    </row>
    <row r="936" spans="1:4" x14ac:dyDescent="0.25">
      <c r="A936" s="1" t="s">
        <v>16</v>
      </c>
      <c r="B936" s="2">
        <v>934</v>
      </c>
      <c r="C936" s="32">
        <f>IF('Intérêts Composés'!$C$14*12+1&gt;Calculs!B936,'Intérêts Composés'!$C$10*Calculs!B936+'Intérêts Composés'!$C$8,C935)</f>
        <v>109000</v>
      </c>
      <c r="D936" s="32">
        <f>IF('Intérêts Composés'!$C$14*12+1&gt;Calculs!B936,(D935+'Intérêts Composés'!$C$10)*(1+'Intérêts Composés'!$C$12/100)^(1/12),D935)</f>
        <v>360431.71254144015</v>
      </c>
    </row>
    <row r="937" spans="1:4" x14ac:dyDescent="0.25">
      <c r="A937" s="1" t="s">
        <v>16</v>
      </c>
      <c r="B937" s="2">
        <v>935</v>
      </c>
      <c r="C937" s="32">
        <f>IF('Intérêts Composés'!$C$14*12+1&gt;Calculs!B937,'Intérêts Composés'!$C$10*Calculs!B937+'Intérêts Composés'!$C$8,C936)</f>
        <v>109000</v>
      </c>
      <c r="D937" s="32">
        <f>IF('Intérêts Composés'!$C$14*12+1&gt;Calculs!B937,(D936+'Intérêts Composés'!$C$10)*(1+'Intérêts Composés'!$C$12/100)^(1/12),D936)</f>
        <v>360431.71254144015</v>
      </c>
    </row>
    <row r="938" spans="1:4" x14ac:dyDescent="0.25">
      <c r="A938" s="1" t="s">
        <v>16</v>
      </c>
      <c r="B938" s="2">
        <v>936</v>
      </c>
      <c r="C938" s="32">
        <f>IF('Intérêts Composés'!$C$14*12+1&gt;Calculs!B938,'Intérêts Composés'!$C$10*Calculs!B938+'Intérêts Composés'!$C$8,C937)</f>
        <v>109000</v>
      </c>
      <c r="D938" s="32">
        <f>IF('Intérêts Composés'!$C$14*12+1&gt;Calculs!B938,(D937+'Intérêts Composés'!$C$10)*(1+'Intérêts Composés'!$C$12/100)^(1/12),D937)</f>
        <v>360431.71254144015</v>
      </c>
    </row>
    <row r="939" spans="1:4" x14ac:dyDescent="0.25">
      <c r="A939" s="1" t="s">
        <v>16</v>
      </c>
      <c r="B939" s="2">
        <v>937</v>
      </c>
      <c r="C939" s="32">
        <f>IF('Intérêts Composés'!$C$14*12+1&gt;Calculs!B939,'Intérêts Composés'!$C$10*Calculs!B939+'Intérêts Composés'!$C$8,C938)</f>
        <v>109000</v>
      </c>
      <c r="D939" s="32">
        <f>IF('Intérêts Composés'!$C$14*12+1&gt;Calculs!B939,(D938+'Intérêts Composés'!$C$10)*(1+'Intérêts Composés'!$C$12/100)^(1/12),D938)</f>
        <v>360431.71254144015</v>
      </c>
    </row>
    <row r="940" spans="1:4" x14ac:dyDescent="0.25">
      <c r="A940" s="1" t="s">
        <v>16</v>
      </c>
      <c r="B940" s="2">
        <v>938</v>
      </c>
      <c r="C940" s="32">
        <f>IF('Intérêts Composés'!$C$14*12+1&gt;Calculs!B940,'Intérêts Composés'!$C$10*Calculs!B940+'Intérêts Composés'!$C$8,C939)</f>
        <v>109000</v>
      </c>
      <c r="D940" s="32">
        <f>IF('Intérêts Composés'!$C$14*12+1&gt;Calculs!B940,(D939+'Intérêts Composés'!$C$10)*(1+'Intérêts Composés'!$C$12/100)^(1/12),D939)</f>
        <v>360431.71254144015</v>
      </c>
    </row>
    <row r="941" spans="1:4" x14ac:dyDescent="0.25">
      <c r="A941" s="1" t="s">
        <v>16</v>
      </c>
      <c r="B941" s="2">
        <v>939</v>
      </c>
      <c r="C941" s="32">
        <f>IF('Intérêts Composés'!$C$14*12+1&gt;Calculs!B941,'Intérêts Composés'!$C$10*Calculs!B941+'Intérêts Composés'!$C$8,C940)</f>
        <v>109000</v>
      </c>
      <c r="D941" s="32">
        <f>IF('Intérêts Composés'!$C$14*12+1&gt;Calculs!B941,(D940+'Intérêts Composés'!$C$10)*(1+'Intérêts Composés'!$C$12/100)^(1/12),D940)</f>
        <v>360431.71254144015</v>
      </c>
    </row>
    <row r="942" spans="1:4" x14ac:dyDescent="0.25">
      <c r="A942" s="1" t="s">
        <v>16</v>
      </c>
      <c r="B942" s="2">
        <v>940</v>
      </c>
      <c r="C942" s="32">
        <f>IF('Intérêts Composés'!$C$14*12+1&gt;Calculs!B942,'Intérêts Composés'!$C$10*Calculs!B942+'Intérêts Composés'!$C$8,C941)</f>
        <v>109000</v>
      </c>
      <c r="D942" s="32">
        <f>IF('Intérêts Composés'!$C$14*12+1&gt;Calculs!B942,(D941+'Intérêts Composés'!$C$10)*(1+'Intérêts Composés'!$C$12/100)^(1/12),D941)</f>
        <v>360431.71254144015</v>
      </c>
    </row>
    <row r="943" spans="1:4" x14ac:dyDescent="0.25">
      <c r="A943" s="1" t="s">
        <v>16</v>
      </c>
      <c r="B943" s="2">
        <v>941</v>
      </c>
      <c r="C943" s="32">
        <f>IF('Intérêts Composés'!$C$14*12+1&gt;Calculs!B943,'Intérêts Composés'!$C$10*Calculs!B943+'Intérêts Composés'!$C$8,C942)</f>
        <v>109000</v>
      </c>
      <c r="D943" s="32">
        <f>IF('Intérêts Composés'!$C$14*12+1&gt;Calculs!B943,(D942+'Intérêts Composés'!$C$10)*(1+'Intérêts Composés'!$C$12/100)^(1/12),D942)</f>
        <v>360431.71254144015</v>
      </c>
    </row>
    <row r="944" spans="1:4" x14ac:dyDescent="0.25">
      <c r="A944" s="1" t="s">
        <v>16</v>
      </c>
      <c r="B944" s="2">
        <v>942</v>
      </c>
      <c r="C944" s="32">
        <f>IF('Intérêts Composés'!$C$14*12+1&gt;Calculs!B944,'Intérêts Composés'!$C$10*Calculs!B944+'Intérêts Composés'!$C$8,C943)</f>
        <v>109000</v>
      </c>
      <c r="D944" s="32">
        <f>IF('Intérêts Composés'!$C$14*12+1&gt;Calculs!B944,(D943+'Intérêts Composés'!$C$10)*(1+'Intérêts Composés'!$C$12/100)^(1/12),D943)</f>
        <v>360431.71254144015</v>
      </c>
    </row>
    <row r="945" spans="1:4" x14ac:dyDescent="0.25">
      <c r="A945" s="1" t="s">
        <v>16</v>
      </c>
      <c r="B945" s="2">
        <v>943</v>
      </c>
      <c r="C945" s="32">
        <f>IF('Intérêts Composés'!$C$14*12+1&gt;Calculs!B945,'Intérêts Composés'!$C$10*Calculs!B945+'Intérêts Composés'!$C$8,C944)</f>
        <v>109000</v>
      </c>
      <c r="D945" s="32">
        <f>IF('Intérêts Composés'!$C$14*12+1&gt;Calculs!B945,(D944+'Intérêts Composés'!$C$10)*(1+'Intérêts Composés'!$C$12/100)^(1/12),D944)</f>
        <v>360431.71254144015</v>
      </c>
    </row>
    <row r="946" spans="1:4" x14ac:dyDescent="0.25">
      <c r="A946" s="1" t="s">
        <v>16</v>
      </c>
      <c r="B946" s="2">
        <v>944</v>
      </c>
      <c r="C946" s="32">
        <f>IF('Intérêts Composés'!$C$14*12+1&gt;Calculs!B946,'Intérêts Composés'!$C$10*Calculs!B946+'Intérêts Composés'!$C$8,C945)</f>
        <v>109000</v>
      </c>
      <c r="D946" s="32">
        <f>IF('Intérêts Composés'!$C$14*12+1&gt;Calculs!B946,(D945+'Intérêts Composés'!$C$10)*(1+'Intérêts Composés'!$C$12/100)^(1/12),D945)</f>
        <v>360431.71254144015</v>
      </c>
    </row>
    <row r="947" spans="1:4" x14ac:dyDescent="0.25">
      <c r="A947" s="1" t="s">
        <v>16</v>
      </c>
      <c r="B947" s="2">
        <v>945</v>
      </c>
      <c r="C947" s="32">
        <f>IF('Intérêts Composés'!$C$14*12+1&gt;Calculs!B947,'Intérêts Composés'!$C$10*Calculs!B947+'Intérêts Composés'!$C$8,C946)</f>
        <v>109000</v>
      </c>
      <c r="D947" s="32">
        <f>IF('Intérêts Composés'!$C$14*12+1&gt;Calculs!B947,(D946+'Intérêts Composés'!$C$10)*(1+'Intérêts Composés'!$C$12/100)^(1/12),D946)</f>
        <v>360431.71254144015</v>
      </c>
    </row>
    <row r="948" spans="1:4" x14ac:dyDescent="0.25">
      <c r="A948" s="1" t="s">
        <v>16</v>
      </c>
      <c r="B948" s="2">
        <v>946</v>
      </c>
      <c r="C948" s="32">
        <f>IF('Intérêts Composés'!$C$14*12+1&gt;Calculs!B948,'Intérêts Composés'!$C$10*Calculs!B948+'Intérêts Composés'!$C$8,C947)</f>
        <v>109000</v>
      </c>
      <c r="D948" s="32">
        <f>IF('Intérêts Composés'!$C$14*12+1&gt;Calculs!B948,(D947+'Intérêts Composés'!$C$10)*(1+'Intérêts Composés'!$C$12/100)^(1/12),D947)</f>
        <v>360431.71254144015</v>
      </c>
    </row>
    <row r="949" spans="1:4" x14ac:dyDescent="0.25">
      <c r="A949" s="1" t="s">
        <v>16</v>
      </c>
      <c r="B949" s="2">
        <v>947</v>
      </c>
      <c r="C949" s="32">
        <f>IF('Intérêts Composés'!$C$14*12+1&gt;Calculs!B949,'Intérêts Composés'!$C$10*Calculs!B949+'Intérêts Composés'!$C$8,C948)</f>
        <v>109000</v>
      </c>
      <c r="D949" s="32">
        <f>IF('Intérêts Composés'!$C$14*12+1&gt;Calculs!B949,(D948+'Intérêts Composés'!$C$10)*(1+'Intérêts Composés'!$C$12/100)^(1/12),D948)</f>
        <v>360431.71254144015</v>
      </c>
    </row>
    <row r="950" spans="1:4" x14ac:dyDescent="0.25">
      <c r="A950" s="1" t="s">
        <v>16</v>
      </c>
      <c r="B950" s="2">
        <v>948</v>
      </c>
      <c r="C950" s="32">
        <f>IF('Intérêts Composés'!$C$14*12+1&gt;Calculs!B950,'Intérêts Composés'!$C$10*Calculs!B950+'Intérêts Composés'!$C$8,C949)</f>
        <v>109000</v>
      </c>
      <c r="D950" s="32">
        <f>IF('Intérêts Composés'!$C$14*12+1&gt;Calculs!B950,(D949+'Intérêts Composés'!$C$10)*(1+'Intérêts Composés'!$C$12/100)^(1/12),D949)</f>
        <v>360431.71254144015</v>
      </c>
    </row>
    <row r="951" spans="1:4" x14ac:dyDescent="0.25">
      <c r="A951" s="1" t="s">
        <v>16</v>
      </c>
      <c r="B951" s="2">
        <v>949</v>
      </c>
      <c r="C951" s="32">
        <f>IF('Intérêts Composés'!$C$14*12+1&gt;Calculs!B951,'Intérêts Composés'!$C$10*Calculs!B951+'Intérêts Composés'!$C$8,C950)</f>
        <v>109000</v>
      </c>
      <c r="D951" s="32">
        <f>IF('Intérêts Composés'!$C$14*12+1&gt;Calculs!B951,(D950+'Intérêts Composés'!$C$10)*(1+'Intérêts Composés'!$C$12/100)^(1/12),D950)</f>
        <v>360431.71254144015</v>
      </c>
    </row>
    <row r="952" spans="1:4" x14ac:dyDescent="0.25">
      <c r="A952" s="1" t="s">
        <v>16</v>
      </c>
      <c r="B952" s="2">
        <v>950</v>
      </c>
      <c r="C952" s="32">
        <f>IF('Intérêts Composés'!$C$14*12+1&gt;Calculs!B952,'Intérêts Composés'!$C$10*Calculs!B952+'Intérêts Composés'!$C$8,C951)</f>
        <v>109000</v>
      </c>
      <c r="D952" s="32">
        <f>IF('Intérêts Composés'!$C$14*12+1&gt;Calculs!B952,(D951+'Intérêts Composés'!$C$10)*(1+'Intérêts Composés'!$C$12/100)^(1/12),D951)</f>
        <v>360431.71254144015</v>
      </c>
    </row>
    <row r="953" spans="1:4" x14ac:dyDescent="0.25">
      <c r="A953" s="1" t="s">
        <v>16</v>
      </c>
      <c r="B953" s="2">
        <v>951</v>
      </c>
      <c r="C953" s="32">
        <f>IF('Intérêts Composés'!$C$14*12+1&gt;Calculs!B953,'Intérêts Composés'!$C$10*Calculs!B953+'Intérêts Composés'!$C$8,C952)</f>
        <v>109000</v>
      </c>
      <c r="D953" s="32">
        <f>IF('Intérêts Composés'!$C$14*12+1&gt;Calculs!B953,(D952+'Intérêts Composés'!$C$10)*(1+'Intérêts Composés'!$C$12/100)^(1/12),D952)</f>
        <v>360431.71254144015</v>
      </c>
    </row>
    <row r="954" spans="1:4" x14ac:dyDescent="0.25">
      <c r="A954" s="1" t="s">
        <v>16</v>
      </c>
      <c r="B954" s="2">
        <v>952</v>
      </c>
      <c r="C954" s="32">
        <f>IF('Intérêts Composés'!$C$14*12+1&gt;Calculs!B954,'Intérêts Composés'!$C$10*Calculs!B954+'Intérêts Composés'!$C$8,C953)</f>
        <v>109000</v>
      </c>
      <c r="D954" s="32">
        <f>IF('Intérêts Composés'!$C$14*12+1&gt;Calculs!B954,(D953+'Intérêts Composés'!$C$10)*(1+'Intérêts Composés'!$C$12/100)^(1/12),D953)</f>
        <v>360431.71254144015</v>
      </c>
    </row>
    <row r="955" spans="1:4" x14ac:dyDescent="0.25">
      <c r="A955" s="1" t="s">
        <v>16</v>
      </c>
      <c r="B955" s="2">
        <v>953</v>
      </c>
      <c r="C955" s="32">
        <f>IF('Intérêts Composés'!$C$14*12+1&gt;Calculs!B955,'Intérêts Composés'!$C$10*Calculs!B955+'Intérêts Composés'!$C$8,C954)</f>
        <v>109000</v>
      </c>
      <c r="D955" s="32">
        <f>IF('Intérêts Composés'!$C$14*12+1&gt;Calculs!B955,(D954+'Intérêts Composés'!$C$10)*(1+'Intérêts Composés'!$C$12/100)^(1/12),D954)</f>
        <v>360431.71254144015</v>
      </c>
    </row>
    <row r="956" spans="1:4" x14ac:dyDescent="0.25">
      <c r="A956" s="1" t="s">
        <v>16</v>
      </c>
      <c r="B956" s="2">
        <v>954</v>
      </c>
      <c r="C956" s="32">
        <f>IF('Intérêts Composés'!$C$14*12+1&gt;Calculs!B956,'Intérêts Composés'!$C$10*Calculs!B956+'Intérêts Composés'!$C$8,C955)</f>
        <v>109000</v>
      </c>
      <c r="D956" s="32">
        <f>IF('Intérêts Composés'!$C$14*12+1&gt;Calculs!B956,(D955+'Intérêts Composés'!$C$10)*(1+'Intérêts Composés'!$C$12/100)^(1/12),D955)</f>
        <v>360431.71254144015</v>
      </c>
    </row>
    <row r="957" spans="1:4" x14ac:dyDescent="0.25">
      <c r="A957" s="1" t="s">
        <v>16</v>
      </c>
      <c r="B957" s="2">
        <v>955</v>
      </c>
      <c r="C957" s="32">
        <f>IF('Intérêts Composés'!$C$14*12+1&gt;Calculs!B957,'Intérêts Composés'!$C$10*Calculs!B957+'Intérêts Composés'!$C$8,C956)</f>
        <v>109000</v>
      </c>
      <c r="D957" s="32">
        <f>IF('Intérêts Composés'!$C$14*12+1&gt;Calculs!B957,(D956+'Intérêts Composés'!$C$10)*(1+'Intérêts Composés'!$C$12/100)^(1/12),D956)</f>
        <v>360431.71254144015</v>
      </c>
    </row>
    <row r="958" spans="1:4" x14ac:dyDescent="0.25">
      <c r="A958" s="1" t="s">
        <v>16</v>
      </c>
      <c r="B958" s="2">
        <v>956</v>
      </c>
      <c r="C958" s="32">
        <f>IF('Intérêts Composés'!$C$14*12+1&gt;Calculs!B958,'Intérêts Composés'!$C$10*Calculs!B958+'Intérêts Composés'!$C$8,C957)</f>
        <v>109000</v>
      </c>
      <c r="D958" s="32">
        <f>IF('Intérêts Composés'!$C$14*12+1&gt;Calculs!B958,(D957+'Intérêts Composés'!$C$10)*(1+'Intérêts Composés'!$C$12/100)^(1/12),D957)</f>
        <v>360431.71254144015</v>
      </c>
    </row>
    <row r="959" spans="1:4" x14ac:dyDescent="0.25">
      <c r="A959" s="1" t="s">
        <v>16</v>
      </c>
      <c r="B959" s="2">
        <v>957</v>
      </c>
      <c r="C959" s="32">
        <f>IF('Intérêts Composés'!$C$14*12+1&gt;Calculs!B959,'Intérêts Composés'!$C$10*Calculs!B959+'Intérêts Composés'!$C$8,C958)</f>
        <v>109000</v>
      </c>
      <c r="D959" s="32">
        <f>IF('Intérêts Composés'!$C$14*12+1&gt;Calculs!B959,(D958+'Intérêts Composés'!$C$10)*(1+'Intérêts Composés'!$C$12/100)^(1/12),D958)</f>
        <v>360431.71254144015</v>
      </c>
    </row>
    <row r="960" spans="1:4" x14ac:dyDescent="0.25">
      <c r="A960" s="1" t="s">
        <v>16</v>
      </c>
      <c r="B960" s="2">
        <v>958</v>
      </c>
      <c r="C960" s="32">
        <f>IF('Intérêts Composés'!$C$14*12+1&gt;Calculs!B960,'Intérêts Composés'!$C$10*Calculs!B960+'Intérêts Composés'!$C$8,C959)</f>
        <v>109000</v>
      </c>
      <c r="D960" s="32">
        <f>IF('Intérêts Composés'!$C$14*12+1&gt;Calculs!B960,(D959+'Intérêts Composés'!$C$10)*(1+'Intérêts Composés'!$C$12/100)^(1/12),D959)</f>
        <v>360431.71254144015</v>
      </c>
    </row>
    <row r="961" spans="1:4" x14ac:dyDescent="0.25">
      <c r="A961" s="1" t="s">
        <v>16</v>
      </c>
      <c r="B961" s="2">
        <v>959</v>
      </c>
      <c r="C961" s="32">
        <f>IF('Intérêts Composés'!$C$14*12+1&gt;Calculs!B961,'Intérêts Composés'!$C$10*Calculs!B961+'Intérêts Composés'!$C$8,C960)</f>
        <v>109000</v>
      </c>
      <c r="D961" s="32">
        <f>IF('Intérêts Composés'!$C$14*12+1&gt;Calculs!B961,(D960+'Intérêts Composés'!$C$10)*(1+'Intérêts Composés'!$C$12/100)^(1/12),D960)</f>
        <v>360431.71254144015</v>
      </c>
    </row>
    <row r="962" spans="1:4" x14ac:dyDescent="0.25">
      <c r="A962" s="1" t="s">
        <v>16</v>
      </c>
      <c r="B962" s="2">
        <v>960</v>
      </c>
      <c r="C962" s="32">
        <f>IF('Intérêts Composés'!$C$14*12+1&gt;Calculs!B962,'Intérêts Composés'!$C$10*Calculs!B962+'Intérêts Composés'!$C$8,C961)</f>
        <v>109000</v>
      </c>
      <c r="D962" s="32">
        <f>IF('Intérêts Composés'!$C$14*12+1&gt;Calculs!B962,(D961+'Intérêts Composés'!$C$10)*(1+'Intérêts Composés'!$C$12/100)^(1/12),D961)</f>
        <v>360431.71254144015</v>
      </c>
    </row>
    <row r="963" spans="1:4" x14ac:dyDescent="0.25">
      <c r="A963" s="1" t="s">
        <v>16</v>
      </c>
      <c r="B963" s="2">
        <v>961</v>
      </c>
      <c r="C963" s="32">
        <f>IF('Intérêts Composés'!$C$14*12+1&gt;Calculs!B963,'Intérêts Composés'!$C$10*Calculs!B963+'Intérêts Composés'!$C$8,C962)</f>
        <v>109000</v>
      </c>
      <c r="D963" s="32">
        <f>IF('Intérêts Composés'!$C$14*12+1&gt;Calculs!B963,(D962+'Intérêts Composés'!$C$10)*(1+'Intérêts Composés'!$C$12/100)^(1/12),D962)</f>
        <v>360431.71254144015</v>
      </c>
    </row>
    <row r="964" spans="1:4" x14ac:dyDescent="0.25">
      <c r="A964" s="1" t="s">
        <v>16</v>
      </c>
      <c r="B964" s="2">
        <v>962</v>
      </c>
      <c r="C964" s="32">
        <f>IF('Intérêts Composés'!$C$14*12+1&gt;Calculs!B964,'Intérêts Composés'!$C$10*Calculs!B964+'Intérêts Composés'!$C$8,C963)</f>
        <v>109000</v>
      </c>
      <c r="D964" s="32">
        <f>IF('Intérêts Composés'!$C$14*12+1&gt;Calculs!B964,(D963+'Intérêts Composés'!$C$10)*(1+'Intérêts Composés'!$C$12/100)^(1/12),D963)</f>
        <v>360431.71254144015</v>
      </c>
    </row>
    <row r="965" spans="1:4" x14ac:dyDescent="0.25">
      <c r="A965" s="1" t="s">
        <v>16</v>
      </c>
      <c r="B965" s="2">
        <v>963</v>
      </c>
      <c r="C965" s="32">
        <f>IF('Intérêts Composés'!$C$14*12+1&gt;Calculs!B965,'Intérêts Composés'!$C$10*Calculs!B965+'Intérêts Composés'!$C$8,C964)</f>
        <v>109000</v>
      </c>
      <c r="D965" s="32">
        <f>IF('Intérêts Composés'!$C$14*12+1&gt;Calculs!B965,(D964+'Intérêts Composés'!$C$10)*(1+'Intérêts Composés'!$C$12/100)^(1/12),D964)</f>
        <v>360431.71254144015</v>
      </c>
    </row>
    <row r="966" spans="1:4" x14ac:dyDescent="0.25">
      <c r="A966" s="1" t="s">
        <v>16</v>
      </c>
      <c r="B966" s="2">
        <v>964</v>
      </c>
      <c r="C966" s="32">
        <f>IF('Intérêts Composés'!$C$14*12+1&gt;Calculs!B966,'Intérêts Composés'!$C$10*Calculs!B966+'Intérêts Composés'!$C$8,C965)</f>
        <v>109000</v>
      </c>
      <c r="D966" s="32">
        <f>IF('Intérêts Composés'!$C$14*12+1&gt;Calculs!B966,(D965+'Intérêts Composés'!$C$10)*(1+'Intérêts Composés'!$C$12/100)^(1/12),D965)</f>
        <v>360431.71254144015</v>
      </c>
    </row>
    <row r="967" spans="1:4" x14ac:dyDescent="0.25">
      <c r="A967" s="1" t="s">
        <v>16</v>
      </c>
      <c r="B967" s="2">
        <v>965</v>
      </c>
      <c r="C967" s="32">
        <f>IF('Intérêts Composés'!$C$14*12+1&gt;Calculs!B967,'Intérêts Composés'!$C$10*Calculs!B967+'Intérêts Composés'!$C$8,C966)</f>
        <v>109000</v>
      </c>
      <c r="D967" s="32">
        <f>IF('Intérêts Composés'!$C$14*12+1&gt;Calculs!B967,(D966+'Intérêts Composés'!$C$10)*(1+'Intérêts Composés'!$C$12/100)^(1/12),D966)</f>
        <v>360431.71254144015</v>
      </c>
    </row>
    <row r="968" spans="1:4" x14ac:dyDescent="0.25">
      <c r="A968" s="1" t="s">
        <v>16</v>
      </c>
      <c r="B968" s="2">
        <v>966</v>
      </c>
      <c r="C968" s="32">
        <f>IF('Intérêts Composés'!$C$14*12+1&gt;Calculs!B968,'Intérêts Composés'!$C$10*Calculs!B968+'Intérêts Composés'!$C$8,C967)</f>
        <v>109000</v>
      </c>
      <c r="D968" s="32">
        <f>IF('Intérêts Composés'!$C$14*12+1&gt;Calculs!B968,(D967+'Intérêts Composés'!$C$10)*(1+'Intérêts Composés'!$C$12/100)^(1/12),D967)</f>
        <v>360431.71254144015</v>
      </c>
    </row>
    <row r="969" spans="1:4" x14ac:dyDescent="0.25">
      <c r="A969" s="1" t="s">
        <v>16</v>
      </c>
      <c r="B969" s="2">
        <v>967</v>
      </c>
      <c r="C969" s="32">
        <f>IF('Intérêts Composés'!$C$14*12+1&gt;Calculs!B969,'Intérêts Composés'!$C$10*Calculs!B969+'Intérêts Composés'!$C$8,C968)</f>
        <v>109000</v>
      </c>
      <c r="D969" s="32">
        <f>IF('Intérêts Composés'!$C$14*12+1&gt;Calculs!B969,(D968+'Intérêts Composés'!$C$10)*(1+'Intérêts Composés'!$C$12/100)^(1/12),D968)</f>
        <v>360431.71254144015</v>
      </c>
    </row>
    <row r="970" spans="1:4" x14ac:dyDescent="0.25">
      <c r="A970" s="1" t="s">
        <v>16</v>
      </c>
      <c r="B970" s="2">
        <v>968</v>
      </c>
      <c r="C970" s="32">
        <f>IF('Intérêts Composés'!$C$14*12+1&gt;Calculs!B970,'Intérêts Composés'!$C$10*Calculs!B970+'Intérêts Composés'!$C$8,C969)</f>
        <v>109000</v>
      </c>
      <c r="D970" s="32">
        <f>IF('Intérêts Composés'!$C$14*12+1&gt;Calculs!B970,(D969+'Intérêts Composés'!$C$10)*(1+'Intérêts Composés'!$C$12/100)^(1/12),D969)</f>
        <v>360431.71254144015</v>
      </c>
    </row>
    <row r="971" spans="1:4" x14ac:dyDescent="0.25">
      <c r="A971" s="1" t="s">
        <v>16</v>
      </c>
      <c r="B971" s="2">
        <v>969</v>
      </c>
      <c r="C971" s="32">
        <f>IF('Intérêts Composés'!$C$14*12+1&gt;Calculs!B971,'Intérêts Composés'!$C$10*Calculs!B971+'Intérêts Composés'!$C$8,C970)</f>
        <v>109000</v>
      </c>
      <c r="D971" s="32">
        <f>IF('Intérêts Composés'!$C$14*12+1&gt;Calculs!B971,(D970+'Intérêts Composés'!$C$10)*(1+'Intérêts Composés'!$C$12/100)^(1/12),D970)</f>
        <v>360431.71254144015</v>
      </c>
    </row>
    <row r="972" spans="1:4" x14ac:dyDescent="0.25">
      <c r="A972" s="1" t="s">
        <v>16</v>
      </c>
      <c r="B972" s="2">
        <v>970</v>
      </c>
      <c r="C972" s="32">
        <f>IF('Intérêts Composés'!$C$14*12+1&gt;Calculs!B972,'Intérêts Composés'!$C$10*Calculs!B972+'Intérêts Composés'!$C$8,C971)</f>
        <v>109000</v>
      </c>
      <c r="D972" s="32">
        <f>IF('Intérêts Composés'!$C$14*12+1&gt;Calculs!B972,(D971+'Intérêts Composés'!$C$10)*(1+'Intérêts Composés'!$C$12/100)^(1/12),D971)</f>
        <v>360431.71254144015</v>
      </c>
    </row>
    <row r="973" spans="1:4" x14ac:dyDescent="0.25">
      <c r="A973" s="1" t="s">
        <v>16</v>
      </c>
      <c r="B973" s="2">
        <v>971</v>
      </c>
      <c r="C973" s="32">
        <f>IF('Intérêts Composés'!$C$14*12+1&gt;Calculs!B973,'Intérêts Composés'!$C$10*Calculs!B973+'Intérêts Composés'!$C$8,C972)</f>
        <v>109000</v>
      </c>
      <c r="D973" s="32">
        <f>IF('Intérêts Composés'!$C$14*12+1&gt;Calculs!B973,(D972+'Intérêts Composés'!$C$10)*(1+'Intérêts Composés'!$C$12/100)^(1/12),D972)</f>
        <v>360431.71254144015</v>
      </c>
    </row>
    <row r="974" spans="1:4" x14ac:dyDescent="0.25">
      <c r="A974" s="1" t="s">
        <v>16</v>
      </c>
      <c r="B974" s="2">
        <v>972</v>
      </c>
      <c r="C974" s="32">
        <f>IF('Intérêts Composés'!$C$14*12+1&gt;Calculs!B974,'Intérêts Composés'!$C$10*Calculs!B974+'Intérêts Composés'!$C$8,C973)</f>
        <v>109000</v>
      </c>
      <c r="D974" s="32">
        <f>IF('Intérêts Composés'!$C$14*12+1&gt;Calculs!B974,(D973+'Intérêts Composés'!$C$10)*(1+'Intérêts Composés'!$C$12/100)^(1/12),D973)</f>
        <v>360431.71254144015</v>
      </c>
    </row>
    <row r="975" spans="1:4" x14ac:dyDescent="0.25">
      <c r="A975" s="1" t="s">
        <v>16</v>
      </c>
      <c r="B975" s="2">
        <v>973</v>
      </c>
      <c r="C975" s="32">
        <f>IF('Intérêts Composés'!$C$14*12+1&gt;Calculs!B975,'Intérêts Composés'!$C$10*Calculs!B975+'Intérêts Composés'!$C$8,C974)</f>
        <v>109000</v>
      </c>
      <c r="D975" s="32">
        <f>IF('Intérêts Composés'!$C$14*12+1&gt;Calculs!B975,(D974+'Intérêts Composés'!$C$10)*(1+'Intérêts Composés'!$C$12/100)^(1/12),D974)</f>
        <v>360431.71254144015</v>
      </c>
    </row>
    <row r="976" spans="1:4" x14ac:dyDescent="0.25">
      <c r="A976" s="1" t="s">
        <v>16</v>
      </c>
      <c r="B976" s="2">
        <v>974</v>
      </c>
      <c r="C976" s="32">
        <f>IF('Intérêts Composés'!$C$14*12+1&gt;Calculs!B976,'Intérêts Composés'!$C$10*Calculs!B976+'Intérêts Composés'!$C$8,C975)</f>
        <v>109000</v>
      </c>
      <c r="D976" s="32">
        <f>IF('Intérêts Composés'!$C$14*12+1&gt;Calculs!B976,(D975+'Intérêts Composés'!$C$10)*(1+'Intérêts Composés'!$C$12/100)^(1/12),D975)</f>
        <v>360431.71254144015</v>
      </c>
    </row>
    <row r="977" spans="1:4" x14ac:dyDescent="0.25">
      <c r="A977" s="1" t="s">
        <v>16</v>
      </c>
      <c r="B977" s="2">
        <v>975</v>
      </c>
      <c r="C977" s="32">
        <f>IF('Intérêts Composés'!$C$14*12+1&gt;Calculs!B977,'Intérêts Composés'!$C$10*Calculs!B977+'Intérêts Composés'!$C$8,C976)</f>
        <v>109000</v>
      </c>
      <c r="D977" s="32">
        <f>IF('Intérêts Composés'!$C$14*12+1&gt;Calculs!B977,(D976+'Intérêts Composés'!$C$10)*(1+'Intérêts Composés'!$C$12/100)^(1/12),D976)</f>
        <v>360431.71254144015</v>
      </c>
    </row>
    <row r="978" spans="1:4" x14ac:dyDescent="0.25">
      <c r="A978" s="1" t="s">
        <v>16</v>
      </c>
      <c r="B978" s="2">
        <v>976</v>
      </c>
      <c r="C978" s="32">
        <f>IF('Intérêts Composés'!$C$14*12+1&gt;Calculs!B978,'Intérêts Composés'!$C$10*Calculs!B978+'Intérêts Composés'!$C$8,C977)</f>
        <v>109000</v>
      </c>
      <c r="D978" s="32">
        <f>IF('Intérêts Composés'!$C$14*12+1&gt;Calculs!B978,(D977+'Intérêts Composés'!$C$10)*(1+'Intérêts Composés'!$C$12/100)^(1/12),D977)</f>
        <v>360431.71254144015</v>
      </c>
    </row>
    <row r="979" spans="1:4" x14ac:dyDescent="0.25">
      <c r="A979" s="1" t="s">
        <v>16</v>
      </c>
      <c r="B979" s="2">
        <v>977</v>
      </c>
      <c r="C979" s="32">
        <f>IF('Intérêts Composés'!$C$14*12+1&gt;Calculs!B979,'Intérêts Composés'!$C$10*Calculs!B979+'Intérêts Composés'!$C$8,C978)</f>
        <v>109000</v>
      </c>
      <c r="D979" s="32">
        <f>IF('Intérêts Composés'!$C$14*12+1&gt;Calculs!B979,(D978+'Intérêts Composés'!$C$10)*(1+'Intérêts Composés'!$C$12/100)^(1/12),D978)</f>
        <v>360431.71254144015</v>
      </c>
    </row>
    <row r="980" spans="1:4" x14ac:dyDescent="0.25">
      <c r="A980" s="1" t="s">
        <v>16</v>
      </c>
      <c r="B980" s="2">
        <v>978</v>
      </c>
      <c r="C980" s="32">
        <f>IF('Intérêts Composés'!$C$14*12+1&gt;Calculs!B980,'Intérêts Composés'!$C$10*Calculs!B980+'Intérêts Composés'!$C$8,C979)</f>
        <v>109000</v>
      </c>
      <c r="D980" s="32">
        <f>IF('Intérêts Composés'!$C$14*12+1&gt;Calculs!B980,(D979+'Intérêts Composés'!$C$10)*(1+'Intérêts Composés'!$C$12/100)^(1/12),D979)</f>
        <v>360431.71254144015</v>
      </c>
    </row>
    <row r="981" spans="1:4" x14ac:dyDescent="0.25">
      <c r="A981" s="1" t="s">
        <v>16</v>
      </c>
      <c r="B981" s="2">
        <v>979</v>
      </c>
      <c r="C981" s="32">
        <f>IF('Intérêts Composés'!$C$14*12+1&gt;Calculs!B981,'Intérêts Composés'!$C$10*Calculs!B981+'Intérêts Composés'!$C$8,C980)</f>
        <v>109000</v>
      </c>
      <c r="D981" s="32">
        <f>IF('Intérêts Composés'!$C$14*12+1&gt;Calculs!B981,(D980+'Intérêts Composés'!$C$10)*(1+'Intérêts Composés'!$C$12/100)^(1/12),D980)</f>
        <v>360431.71254144015</v>
      </c>
    </row>
    <row r="982" spans="1:4" x14ac:dyDescent="0.25">
      <c r="A982" s="1" t="s">
        <v>16</v>
      </c>
      <c r="B982" s="2">
        <v>980</v>
      </c>
      <c r="C982" s="32">
        <f>IF('Intérêts Composés'!$C$14*12+1&gt;Calculs!B982,'Intérêts Composés'!$C$10*Calculs!B982+'Intérêts Composés'!$C$8,C981)</f>
        <v>109000</v>
      </c>
      <c r="D982" s="32">
        <f>IF('Intérêts Composés'!$C$14*12+1&gt;Calculs!B982,(D981+'Intérêts Composés'!$C$10)*(1+'Intérêts Composés'!$C$12/100)^(1/12),D981)</f>
        <v>360431.71254144015</v>
      </c>
    </row>
    <row r="983" spans="1:4" x14ac:dyDescent="0.25">
      <c r="A983" s="1" t="s">
        <v>16</v>
      </c>
      <c r="B983" s="2">
        <v>981</v>
      </c>
      <c r="C983" s="32">
        <f>IF('Intérêts Composés'!$C$14*12+1&gt;Calculs!B983,'Intérêts Composés'!$C$10*Calculs!B983+'Intérêts Composés'!$C$8,C982)</f>
        <v>109000</v>
      </c>
      <c r="D983" s="32">
        <f>IF('Intérêts Composés'!$C$14*12+1&gt;Calculs!B983,(D982+'Intérêts Composés'!$C$10)*(1+'Intérêts Composés'!$C$12/100)^(1/12),D982)</f>
        <v>360431.71254144015</v>
      </c>
    </row>
    <row r="984" spans="1:4" x14ac:dyDescent="0.25">
      <c r="A984" s="1" t="s">
        <v>16</v>
      </c>
      <c r="B984" s="2">
        <v>982</v>
      </c>
      <c r="C984" s="32">
        <f>IF('Intérêts Composés'!$C$14*12+1&gt;Calculs!B984,'Intérêts Composés'!$C$10*Calculs!B984+'Intérêts Composés'!$C$8,C983)</f>
        <v>109000</v>
      </c>
      <c r="D984" s="32">
        <f>IF('Intérêts Composés'!$C$14*12+1&gt;Calculs!B984,(D983+'Intérêts Composés'!$C$10)*(1+'Intérêts Composés'!$C$12/100)^(1/12),D983)</f>
        <v>360431.71254144015</v>
      </c>
    </row>
    <row r="985" spans="1:4" x14ac:dyDescent="0.25">
      <c r="A985" s="1" t="s">
        <v>16</v>
      </c>
      <c r="B985" s="2">
        <v>983</v>
      </c>
      <c r="C985" s="32">
        <f>IF('Intérêts Composés'!$C$14*12+1&gt;Calculs!B985,'Intérêts Composés'!$C$10*Calculs!B985+'Intérêts Composés'!$C$8,C984)</f>
        <v>109000</v>
      </c>
      <c r="D985" s="32">
        <f>IF('Intérêts Composés'!$C$14*12+1&gt;Calculs!B985,(D984+'Intérêts Composés'!$C$10)*(1+'Intérêts Composés'!$C$12/100)^(1/12),D984)</f>
        <v>360431.71254144015</v>
      </c>
    </row>
    <row r="986" spans="1:4" x14ac:dyDescent="0.25">
      <c r="A986" s="1" t="s">
        <v>16</v>
      </c>
      <c r="B986" s="2">
        <v>984</v>
      </c>
      <c r="C986" s="32">
        <f>IF('Intérêts Composés'!$C$14*12+1&gt;Calculs!B986,'Intérêts Composés'!$C$10*Calculs!B986+'Intérêts Composés'!$C$8,C985)</f>
        <v>109000</v>
      </c>
      <c r="D986" s="32">
        <f>IF('Intérêts Composés'!$C$14*12+1&gt;Calculs!B986,(D985+'Intérêts Composés'!$C$10)*(1+'Intérêts Composés'!$C$12/100)^(1/12),D985)</f>
        <v>360431.71254144015</v>
      </c>
    </row>
    <row r="987" spans="1:4" x14ac:dyDescent="0.25">
      <c r="A987" s="1" t="s">
        <v>16</v>
      </c>
      <c r="B987" s="2">
        <v>985</v>
      </c>
      <c r="C987" s="32">
        <f>IF('Intérêts Composés'!$C$14*12+1&gt;Calculs!B987,'Intérêts Composés'!$C$10*Calculs!B987+'Intérêts Composés'!$C$8,C986)</f>
        <v>109000</v>
      </c>
      <c r="D987" s="32">
        <f>IF('Intérêts Composés'!$C$14*12+1&gt;Calculs!B987,(D986+'Intérêts Composés'!$C$10)*(1+'Intérêts Composés'!$C$12/100)^(1/12),D986)</f>
        <v>360431.71254144015</v>
      </c>
    </row>
    <row r="988" spans="1:4" x14ac:dyDescent="0.25">
      <c r="A988" s="1" t="s">
        <v>16</v>
      </c>
      <c r="B988" s="2">
        <v>986</v>
      </c>
      <c r="C988" s="32">
        <f>IF('Intérêts Composés'!$C$14*12+1&gt;Calculs!B988,'Intérêts Composés'!$C$10*Calculs!B988+'Intérêts Composés'!$C$8,C987)</f>
        <v>109000</v>
      </c>
      <c r="D988" s="32">
        <f>IF('Intérêts Composés'!$C$14*12+1&gt;Calculs!B988,(D987+'Intérêts Composés'!$C$10)*(1+'Intérêts Composés'!$C$12/100)^(1/12),D987)</f>
        <v>360431.71254144015</v>
      </c>
    </row>
    <row r="989" spans="1:4" x14ac:dyDescent="0.25">
      <c r="A989" s="1" t="s">
        <v>16</v>
      </c>
      <c r="B989" s="2">
        <v>987</v>
      </c>
      <c r="C989" s="32">
        <f>IF('Intérêts Composés'!$C$14*12+1&gt;Calculs!B989,'Intérêts Composés'!$C$10*Calculs!B989+'Intérêts Composés'!$C$8,C988)</f>
        <v>109000</v>
      </c>
      <c r="D989" s="32">
        <f>IF('Intérêts Composés'!$C$14*12+1&gt;Calculs!B989,(D988+'Intérêts Composés'!$C$10)*(1+'Intérêts Composés'!$C$12/100)^(1/12),D988)</f>
        <v>360431.71254144015</v>
      </c>
    </row>
    <row r="990" spans="1:4" x14ac:dyDescent="0.25">
      <c r="A990" s="1" t="s">
        <v>16</v>
      </c>
      <c r="B990" s="2">
        <v>988</v>
      </c>
      <c r="C990" s="32">
        <f>IF('Intérêts Composés'!$C$14*12+1&gt;Calculs!B990,'Intérêts Composés'!$C$10*Calculs!B990+'Intérêts Composés'!$C$8,C989)</f>
        <v>109000</v>
      </c>
      <c r="D990" s="32">
        <f>IF('Intérêts Composés'!$C$14*12+1&gt;Calculs!B990,(D989+'Intérêts Composés'!$C$10)*(1+'Intérêts Composés'!$C$12/100)^(1/12),D989)</f>
        <v>360431.71254144015</v>
      </c>
    </row>
    <row r="991" spans="1:4" x14ac:dyDescent="0.25">
      <c r="A991" s="1" t="s">
        <v>16</v>
      </c>
      <c r="B991" s="2">
        <v>989</v>
      </c>
      <c r="C991" s="32">
        <f>IF('Intérêts Composés'!$C$14*12+1&gt;Calculs!B991,'Intérêts Composés'!$C$10*Calculs!B991+'Intérêts Composés'!$C$8,C990)</f>
        <v>109000</v>
      </c>
      <c r="D991" s="32">
        <f>IF('Intérêts Composés'!$C$14*12+1&gt;Calculs!B991,(D990+'Intérêts Composés'!$C$10)*(1+'Intérêts Composés'!$C$12/100)^(1/12),D990)</f>
        <v>360431.71254144015</v>
      </c>
    </row>
    <row r="992" spans="1:4" x14ac:dyDescent="0.25">
      <c r="A992" s="1" t="s">
        <v>16</v>
      </c>
      <c r="B992" s="2">
        <v>990</v>
      </c>
      <c r="C992" s="32">
        <f>IF('Intérêts Composés'!$C$14*12+1&gt;Calculs!B992,'Intérêts Composés'!$C$10*Calculs!B992+'Intérêts Composés'!$C$8,C991)</f>
        <v>109000</v>
      </c>
      <c r="D992" s="32">
        <f>IF('Intérêts Composés'!$C$14*12+1&gt;Calculs!B992,(D991+'Intérêts Composés'!$C$10)*(1+'Intérêts Composés'!$C$12/100)^(1/12),D991)</f>
        <v>360431.71254144015</v>
      </c>
    </row>
    <row r="993" spans="1:4" x14ac:dyDescent="0.25">
      <c r="A993" s="1" t="s">
        <v>16</v>
      </c>
      <c r="B993" s="2">
        <v>991</v>
      </c>
      <c r="C993" s="32">
        <f>IF('Intérêts Composés'!$C$14*12+1&gt;Calculs!B993,'Intérêts Composés'!$C$10*Calculs!B993+'Intérêts Composés'!$C$8,C992)</f>
        <v>109000</v>
      </c>
      <c r="D993" s="32">
        <f>IF('Intérêts Composés'!$C$14*12+1&gt;Calculs!B993,(D992+'Intérêts Composés'!$C$10)*(1+'Intérêts Composés'!$C$12/100)^(1/12),D992)</f>
        <v>360431.71254144015</v>
      </c>
    </row>
    <row r="994" spans="1:4" x14ac:dyDescent="0.25">
      <c r="A994" s="1" t="s">
        <v>16</v>
      </c>
      <c r="B994" s="2">
        <v>992</v>
      </c>
      <c r="C994" s="32">
        <f>IF('Intérêts Composés'!$C$14*12+1&gt;Calculs!B994,'Intérêts Composés'!$C$10*Calculs!B994+'Intérêts Composés'!$C$8,C993)</f>
        <v>109000</v>
      </c>
      <c r="D994" s="32">
        <f>IF('Intérêts Composés'!$C$14*12+1&gt;Calculs!B994,(D993+'Intérêts Composés'!$C$10)*(1+'Intérêts Composés'!$C$12/100)^(1/12),D993)</f>
        <v>360431.71254144015</v>
      </c>
    </row>
    <row r="995" spans="1:4" x14ac:dyDescent="0.25">
      <c r="A995" s="1" t="s">
        <v>16</v>
      </c>
      <c r="B995" s="2">
        <v>993</v>
      </c>
      <c r="C995" s="32">
        <f>IF('Intérêts Composés'!$C$14*12+1&gt;Calculs!B995,'Intérêts Composés'!$C$10*Calculs!B995+'Intérêts Composés'!$C$8,C994)</f>
        <v>109000</v>
      </c>
      <c r="D995" s="32">
        <f>IF('Intérêts Composés'!$C$14*12+1&gt;Calculs!B995,(D994+'Intérêts Composés'!$C$10)*(1+'Intérêts Composés'!$C$12/100)^(1/12),D994)</f>
        <v>360431.71254144015</v>
      </c>
    </row>
    <row r="996" spans="1:4" x14ac:dyDescent="0.25">
      <c r="A996" s="1" t="s">
        <v>16</v>
      </c>
      <c r="B996" s="2">
        <v>994</v>
      </c>
      <c r="C996" s="32">
        <f>IF('Intérêts Composés'!$C$14*12+1&gt;Calculs!B996,'Intérêts Composés'!$C$10*Calculs!B996+'Intérêts Composés'!$C$8,C995)</f>
        <v>109000</v>
      </c>
      <c r="D996" s="32">
        <f>IF('Intérêts Composés'!$C$14*12+1&gt;Calculs!B996,(D995+'Intérêts Composés'!$C$10)*(1+'Intérêts Composés'!$C$12/100)^(1/12),D995)</f>
        <v>360431.71254144015</v>
      </c>
    </row>
    <row r="997" spans="1:4" x14ac:dyDescent="0.25">
      <c r="A997" s="1" t="s">
        <v>16</v>
      </c>
      <c r="B997" s="2">
        <v>995</v>
      </c>
      <c r="C997" s="32">
        <f>IF('Intérêts Composés'!$C$14*12+1&gt;Calculs!B997,'Intérêts Composés'!$C$10*Calculs!B997+'Intérêts Composés'!$C$8,C996)</f>
        <v>109000</v>
      </c>
      <c r="D997" s="32">
        <f>IF('Intérêts Composés'!$C$14*12+1&gt;Calculs!B997,(D996+'Intérêts Composés'!$C$10)*(1+'Intérêts Composés'!$C$12/100)^(1/12),D996)</f>
        <v>360431.71254144015</v>
      </c>
    </row>
    <row r="998" spans="1:4" x14ac:dyDescent="0.25">
      <c r="A998" s="1" t="s">
        <v>16</v>
      </c>
      <c r="B998" s="2">
        <v>996</v>
      </c>
      <c r="C998" s="32">
        <f>IF('Intérêts Composés'!$C$14*12+1&gt;Calculs!B998,'Intérêts Composés'!$C$10*Calculs!B998+'Intérêts Composés'!$C$8,C997)</f>
        <v>109000</v>
      </c>
      <c r="D998" s="32">
        <f>IF('Intérêts Composés'!$C$14*12+1&gt;Calculs!B998,(D997+'Intérêts Composés'!$C$10)*(1+'Intérêts Composés'!$C$12/100)^(1/12),D997)</f>
        <v>360431.71254144015</v>
      </c>
    </row>
    <row r="999" spans="1:4" x14ac:dyDescent="0.25">
      <c r="A999" s="1" t="s">
        <v>16</v>
      </c>
      <c r="B999" s="2">
        <v>997</v>
      </c>
      <c r="C999" s="32">
        <f>IF('Intérêts Composés'!$C$14*12+1&gt;Calculs!B999,'Intérêts Composés'!$C$10*Calculs!B999+'Intérêts Composés'!$C$8,C998)</f>
        <v>109000</v>
      </c>
      <c r="D999" s="32">
        <f>IF('Intérêts Composés'!$C$14*12+1&gt;Calculs!B999,(D998+'Intérêts Composés'!$C$10)*(1+'Intérêts Composés'!$C$12/100)^(1/12),D998)</f>
        <v>360431.71254144015</v>
      </c>
    </row>
    <row r="1000" spans="1:4" x14ac:dyDescent="0.25">
      <c r="A1000" s="1" t="s">
        <v>16</v>
      </c>
      <c r="B1000" s="2">
        <v>998</v>
      </c>
      <c r="C1000" s="32">
        <f>IF('Intérêts Composés'!$C$14*12+1&gt;Calculs!B1000,'Intérêts Composés'!$C$10*Calculs!B1000+'Intérêts Composés'!$C$8,C999)</f>
        <v>109000</v>
      </c>
      <c r="D1000" s="32">
        <f>IF('Intérêts Composés'!$C$14*12+1&gt;Calculs!B1000,(D999+'Intérêts Composés'!$C$10)*(1+'Intérêts Composés'!$C$12/100)^(1/12),D999)</f>
        <v>360431.71254144015</v>
      </c>
    </row>
    <row r="1001" spans="1:4" x14ac:dyDescent="0.25">
      <c r="A1001" s="1" t="s">
        <v>16</v>
      </c>
      <c r="B1001" s="2">
        <v>999</v>
      </c>
      <c r="C1001" s="32">
        <f>IF('Intérêts Composés'!$C$14*12+1&gt;Calculs!B1001,'Intérêts Composés'!$C$10*Calculs!B1001+'Intérêts Composés'!$C$8,C1000)</f>
        <v>109000</v>
      </c>
      <c r="D1001" s="32">
        <f>IF('Intérêts Composés'!$C$14*12+1&gt;Calculs!B1001,(D1000+'Intérêts Composés'!$C$10)*(1+'Intérêts Composés'!$C$12/100)^(1/12),D1000)</f>
        <v>360431.71254144015</v>
      </c>
    </row>
    <row r="1002" spans="1:4" x14ac:dyDescent="0.25">
      <c r="A1002" s="1" t="s">
        <v>16</v>
      </c>
      <c r="B1002" s="2">
        <v>1000</v>
      </c>
      <c r="C1002" s="32">
        <f>IF('Intérêts Composés'!$C$14*12+1&gt;Calculs!B1002,'Intérêts Composés'!$C$10*Calculs!B1002+'Intérêts Composés'!$C$8,C1001)</f>
        <v>109000</v>
      </c>
      <c r="D1002" s="32">
        <f>IF('Intérêts Composés'!$C$14*12+1&gt;Calculs!B1002,(D1001+'Intérêts Composés'!$C$10)*(1+'Intérêts Composés'!$C$12/100)^(1/12),D1001)</f>
        <v>360431.71254144015</v>
      </c>
    </row>
    <row r="1003" spans="1:4" x14ac:dyDescent="0.25">
      <c r="A1003" s="1" t="s">
        <v>16</v>
      </c>
      <c r="B1003" s="2">
        <v>1001</v>
      </c>
      <c r="C1003" s="32">
        <f>IF('Intérêts Composés'!$C$14*12+1&gt;Calculs!B1003,'Intérêts Composés'!$C$10*Calculs!B1003+'Intérêts Composés'!$C$8,C1002)</f>
        <v>109000</v>
      </c>
      <c r="D1003" s="32">
        <f>IF('Intérêts Composés'!$C$14*12+1&gt;Calculs!B1003,(D1002+'Intérêts Composés'!$C$10)*(1+'Intérêts Composés'!$C$12/100)^(1/12),D1002)</f>
        <v>360431.71254144015</v>
      </c>
    </row>
    <row r="1004" spans="1:4" x14ac:dyDescent="0.25">
      <c r="A1004" s="1" t="s">
        <v>16</v>
      </c>
      <c r="B1004" s="2">
        <v>1002</v>
      </c>
      <c r="C1004" s="32">
        <f>IF('Intérêts Composés'!$C$14*12+1&gt;Calculs!B1004,'Intérêts Composés'!$C$10*Calculs!B1004+'Intérêts Composés'!$C$8,C1003)</f>
        <v>109000</v>
      </c>
      <c r="D1004" s="32">
        <f>IF('Intérêts Composés'!$C$14*12+1&gt;Calculs!B1004,(D1003+'Intérêts Composés'!$C$10)*(1+'Intérêts Composés'!$C$12/100)^(1/12),D1003)</f>
        <v>360431.71254144015</v>
      </c>
    </row>
    <row r="1005" spans="1:4" x14ac:dyDescent="0.25">
      <c r="A1005" s="1" t="s">
        <v>16</v>
      </c>
      <c r="B1005" s="2">
        <v>1003</v>
      </c>
      <c r="C1005" s="32">
        <f>IF('Intérêts Composés'!$C$14*12+1&gt;Calculs!B1005,'Intérêts Composés'!$C$10*Calculs!B1005+'Intérêts Composés'!$C$8,C1004)</f>
        <v>109000</v>
      </c>
      <c r="D1005" s="32">
        <f>IF('Intérêts Composés'!$C$14*12+1&gt;Calculs!B1005,(D1004+'Intérêts Composés'!$C$10)*(1+'Intérêts Composés'!$C$12/100)^(1/12),D1004)</f>
        <v>360431.71254144015</v>
      </c>
    </row>
    <row r="1006" spans="1:4" x14ac:dyDescent="0.25">
      <c r="A1006" s="1" t="s">
        <v>16</v>
      </c>
      <c r="B1006" s="2">
        <v>1004</v>
      </c>
      <c r="C1006" s="32">
        <f>IF('Intérêts Composés'!$C$14*12+1&gt;Calculs!B1006,'Intérêts Composés'!$C$10*Calculs!B1006+'Intérêts Composés'!$C$8,C1005)</f>
        <v>109000</v>
      </c>
      <c r="D1006" s="32">
        <f>IF('Intérêts Composés'!$C$14*12+1&gt;Calculs!B1006,(D1005+'Intérêts Composés'!$C$10)*(1+'Intérêts Composés'!$C$12/100)^(1/12),D1005)</f>
        <v>360431.71254144015</v>
      </c>
    </row>
    <row r="1007" spans="1:4" x14ac:dyDescent="0.25">
      <c r="A1007" s="1" t="s">
        <v>16</v>
      </c>
      <c r="B1007" s="2">
        <v>1005</v>
      </c>
      <c r="C1007" s="32">
        <f>IF('Intérêts Composés'!$C$14*12+1&gt;Calculs!B1007,'Intérêts Composés'!$C$10*Calculs!B1007+'Intérêts Composés'!$C$8,C1006)</f>
        <v>109000</v>
      </c>
      <c r="D1007" s="32">
        <f>IF('Intérêts Composés'!$C$14*12+1&gt;Calculs!B1007,(D1006+'Intérêts Composés'!$C$10)*(1+'Intérêts Composés'!$C$12/100)^(1/12),D1006)</f>
        <v>360431.71254144015</v>
      </c>
    </row>
    <row r="1008" spans="1:4" x14ac:dyDescent="0.25">
      <c r="A1008" s="1" t="s">
        <v>16</v>
      </c>
      <c r="B1008" s="2">
        <v>1006</v>
      </c>
      <c r="C1008" s="32">
        <f>IF('Intérêts Composés'!$C$14*12+1&gt;Calculs!B1008,'Intérêts Composés'!$C$10*Calculs!B1008+'Intérêts Composés'!$C$8,C1007)</f>
        <v>109000</v>
      </c>
      <c r="D1008" s="32">
        <f>IF('Intérêts Composés'!$C$14*12+1&gt;Calculs!B1008,(D1007+'Intérêts Composés'!$C$10)*(1+'Intérêts Composés'!$C$12/100)^(1/12),D1007)</f>
        <v>360431.71254144015</v>
      </c>
    </row>
    <row r="1009" spans="1:4" x14ac:dyDescent="0.25">
      <c r="A1009" s="1" t="s">
        <v>16</v>
      </c>
      <c r="B1009" s="2">
        <v>1007</v>
      </c>
      <c r="C1009" s="32">
        <f>IF('Intérêts Composés'!$C$14*12+1&gt;Calculs!B1009,'Intérêts Composés'!$C$10*Calculs!B1009+'Intérêts Composés'!$C$8,C1008)</f>
        <v>109000</v>
      </c>
      <c r="D1009" s="32">
        <f>IF('Intérêts Composés'!$C$14*12+1&gt;Calculs!B1009,(D1008+'Intérêts Composés'!$C$10)*(1+'Intérêts Composés'!$C$12/100)^(1/12),D1008)</f>
        <v>360431.71254144015</v>
      </c>
    </row>
    <row r="1010" spans="1:4" x14ac:dyDescent="0.25">
      <c r="A1010" s="1" t="s">
        <v>16</v>
      </c>
      <c r="B1010" s="2">
        <v>1008</v>
      </c>
      <c r="C1010" s="32">
        <f>IF('Intérêts Composés'!$C$14*12+1&gt;Calculs!B1010,'Intérêts Composés'!$C$10*Calculs!B1010+'Intérêts Composés'!$C$8,C1009)</f>
        <v>109000</v>
      </c>
      <c r="D1010" s="32">
        <f>IF('Intérêts Composés'!$C$14*12+1&gt;Calculs!B1010,(D1009+'Intérêts Composés'!$C$10)*(1+'Intérêts Composés'!$C$12/100)^(1/12),D1009)</f>
        <v>360431.71254144015</v>
      </c>
    </row>
    <row r="1011" spans="1:4" x14ac:dyDescent="0.25">
      <c r="A1011" s="1" t="s">
        <v>16</v>
      </c>
      <c r="B1011" s="2">
        <v>1009</v>
      </c>
      <c r="C1011" s="32">
        <f>IF('Intérêts Composés'!$C$14*12+1&gt;Calculs!B1011,'Intérêts Composés'!$C$10*Calculs!B1011+'Intérêts Composés'!$C$8,C1010)</f>
        <v>109000</v>
      </c>
      <c r="D1011" s="32">
        <f>IF('Intérêts Composés'!$C$14*12+1&gt;Calculs!B1011,(D1010+'Intérêts Composés'!$C$10)*(1+'Intérêts Composés'!$C$12/100)^(1/12),D1010)</f>
        <v>360431.71254144015</v>
      </c>
    </row>
    <row r="1012" spans="1:4" x14ac:dyDescent="0.25">
      <c r="A1012" s="1" t="s">
        <v>16</v>
      </c>
      <c r="B1012" s="2">
        <v>1010</v>
      </c>
      <c r="C1012" s="32">
        <f>IF('Intérêts Composés'!$C$14*12+1&gt;Calculs!B1012,'Intérêts Composés'!$C$10*Calculs!B1012+'Intérêts Composés'!$C$8,C1011)</f>
        <v>109000</v>
      </c>
      <c r="D1012" s="32">
        <f>IF('Intérêts Composés'!$C$14*12+1&gt;Calculs!B1012,(D1011+'Intérêts Composés'!$C$10)*(1+'Intérêts Composés'!$C$12/100)^(1/12),D1011)</f>
        <v>360431.71254144015</v>
      </c>
    </row>
    <row r="1013" spans="1:4" x14ac:dyDescent="0.25">
      <c r="A1013" s="1" t="s">
        <v>16</v>
      </c>
      <c r="B1013" s="2">
        <v>1011</v>
      </c>
      <c r="C1013" s="32">
        <f>IF('Intérêts Composés'!$C$14*12+1&gt;Calculs!B1013,'Intérêts Composés'!$C$10*Calculs!B1013+'Intérêts Composés'!$C$8,C1012)</f>
        <v>109000</v>
      </c>
      <c r="D1013" s="32">
        <f>IF('Intérêts Composés'!$C$14*12+1&gt;Calculs!B1013,(D1012+'Intérêts Composés'!$C$10)*(1+'Intérêts Composés'!$C$12/100)^(1/12),D1012)</f>
        <v>360431.71254144015</v>
      </c>
    </row>
    <row r="1014" spans="1:4" x14ac:dyDescent="0.25">
      <c r="A1014" s="1" t="s">
        <v>16</v>
      </c>
      <c r="B1014" s="2">
        <v>1012</v>
      </c>
      <c r="C1014" s="32">
        <f>IF('Intérêts Composés'!$C$14*12+1&gt;Calculs!B1014,'Intérêts Composés'!$C$10*Calculs!B1014+'Intérêts Composés'!$C$8,C1013)</f>
        <v>109000</v>
      </c>
      <c r="D1014" s="32">
        <f>IF('Intérêts Composés'!$C$14*12+1&gt;Calculs!B1014,(D1013+'Intérêts Composés'!$C$10)*(1+'Intérêts Composés'!$C$12/100)^(1/12),D1013)</f>
        <v>360431.71254144015</v>
      </c>
    </row>
    <row r="1015" spans="1:4" x14ac:dyDescent="0.25">
      <c r="A1015" s="1" t="s">
        <v>16</v>
      </c>
      <c r="B1015" s="2">
        <v>1013</v>
      </c>
      <c r="C1015" s="32">
        <f>IF('Intérêts Composés'!$C$14*12+1&gt;Calculs!B1015,'Intérêts Composés'!$C$10*Calculs!B1015+'Intérêts Composés'!$C$8,C1014)</f>
        <v>109000</v>
      </c>
      <c r="D1015" s="32">
        <f>IF('Intérêts Composés'!$C$14*12+1&gt;Calculs!B1015,(D1014+'Intérêts Composés'!$C$10)*(1+'Intérêts Composés'!$C$12/100)^(1/12),D1014)</f>
        <v>360431.71254144015</v>
      </c>
    </row>
    <row r="1016" spans="1:4" x14ac:dyDescent="0.25">
      <c r="A1016" s="1" t="s">
        <v>16</v>
      </c>
      <c r="B1016" s="2">
        <v>1014</v>
      </c>
      <c r="C1016" s="32">
        <f>IF('Intérêts Composés'!$C$14*12+1&gt;Calculs!B1016,'Intérêts Composés'!$C$10*Calculs!B1016+'Intérêts Composés'!$C$8,C1015)</f>
        <v>109000</v>
      </c>
      <c r="D1016" s="32">
        <f>IF('Intérêts Composés'!$C$14*12+1&gt;Calculs!B1016,(D1015+'Intérêts Composés'!$C$10)*(1+'Intérêts Composés'!$C$12/100)^(1/12),D1015)</f>
        <v>360431.71254144015</v>
      </c>
    </row>
    <row r="1017" spans="1:4" x14ac:dyDescent="0.25">
      <c r="A1017" s="1" t="s">
        <v>16</v>
      </c>
      <c r="B1017" s="2">
        <v>1015</v>
      </c>
      <c r="C1017" s="32">
        <f>IF('Intérêts Composés'!$C$14*12+1&gt;Calculs!B1017,'Intérêts Composés'!$C$10*Calculs!B1017+'Intérêts Composés'!$C$8,C1016)</f>
        <v>109000</v>
      </c>
      <c r="D1017" s="32">
        <f>IF('Intérêts Composés'!$C$14*12+1&gt;Calculs!B1017,(D1016+'Intérêts Composés'!$C$10)*(1+'Intérêts Composés'!$C$12/100)^(1/12),D1016)</f>
        <v>360431.71254144015</v>
      </c>
    </row>
    <row r="1018" spans="1:4" x14ac:dyDescent="0.25">
      <c r="A1018" s="1" t="s">
        <v>16</v>
      </c>
      <c r="B1018" s="2">
        <v>1016</v>
      </c>
      <c r="C1018" s="32">
        <f>IF('Intérêts Composés'!$C$14*12+1&gt;Calculs!B1018,'Intérêts Composés'!$C$10*Calculs!B1018+'Intérêts Composés'!$C$8,C1017)</f>
        <v>109000</v>
      </c>
      <c r="D1018" s="32">
        <f>IF('Intérêts Composés'!$C$14*12+1&gt;Calculs!B1018,(D1017+'Intérêts Composés'!$C$10)*(1+'Intérêts Composés'!$C$12/100)^(1/12),D1017)</f>
        <v>360431.71254144015</v>
      </c>
    </row>
    <row r="1019" spans="1:4" x14ac:dyDescent="0.25">
      <c r="A1019" s="1" t="s">
        <v>16</v>
      </c>
      <c r="B1019" s="2">
        <v>1017</v>
      </c>
      <c r="C1019" s="32">
        <f>IF('Intérêts Composés'!$C$14*12+1&gt;Calculs!B1019,'Intérêts Composés'!$C$10*Calculs!B1019+'Intérêts Composés'!$C$8,C1018)</f>
        <v>109000</v>
      </c>
      <c r="D1019" s="32">
        <f>IF('Intérêts Composés'!$C$14*12+1&gt;Calculs!B1019,(D1018+'Intérêts Composés'!$C$10)*(1+'Intérêts Composés'!$C$12/100)^(1/12),D1018)</f>
        <v>360431.71254144015</v>
      </c>
    </row>
    <row r="1020" spans="1:4" x14ac:dyDescent="0.25">
      <c r="A1020" s="1" t="s">
        <v>16</v>
      </c>
      <c r="B1020" s="2">
        <v>1018</v>
      </c>
      <c r="C1020" s="32">
        <f>IF('Intérêts Composés'!$C$14*12+1&gt;Calculs!B1020,'Intérêts Composés'!$C$10*Calculs!B1020+'Intérêts Composés'!$C$8,C1019)</f>
        <v>109000</v>
      </c>
      <c r="D1020" s="32">
        <f>IF('Intérêts Composés'!$C$14*12+1&gt;Calculs!B1020,(D1019+'Intérêts Composés'!$C$10)*(1+'Intérêts Composés'!$C$12/100)^(1/12),D1019)</f>
        <v>360431.71254144015</v>
      </c>
    </row>
    <row r="1021" spans="1:4" x14ac:dyDescent="0.25">
      <c r="A1021" s="1" t="s">
        <v>16</v>
      </c>
      <c r="B1021" s="2">
        <v>1019</v>
      </c>
      <c r="C1021" s="32">
        <f>IF('Intérêts Composés'!$C$14*12+1&gt;Calculs!B1021,'Intérêts Composés'!$C$10*Calculs!B1021+'Intérêts Composés'!$C$8,C1020)</f>
        <v>109000</v>
      </c>
      <c r="D1021" s="32">
        <f>IF('Intérêts Composés'!$C$14*12+1&gt;Calculs!B1021,(D1020+'Intérêts Composés'!$C$10)*(1+'Intérêts Composés'!$C$12/100)^(1/12),D1020)</f>
        <v>360431.71254144015</v>
      </c>
    </row>
    <row r="1022" spans="1:4" x14ac:dyDescent="0.25">
      <c r="A1022" s="1" t="s">
        <v>16</v>
      </c>
      <c r="B1022" s="2">
        <v>1020</v>
      </c>
      <c r="C1022" s="32">
        <f>IF('Intérêts Composés'!$C$14*12+1&gt;Calculs!B1022,'Intérêts Composés'!$C$10*Calculs!B1022+'Intérêts Composés'!$C$8,C1021)</f>
        <v>109000</v>
      </c>
      <c r="D1022" s="32">
        <f>IF('Intérêts Composés'!$C$14*12+1&gt;Calculs!B1022,(D1021+'Intérêts Composés'!$C$10)*(1+'Intérêts Composés'!$C$12/100)^(1/12),D1021)</f>
        <v>360431.71254144015</v>
      </c>
    </row>
    <row r="1023" spans="1:4" x14ac:dyDescent="0.25">
      <c r="A1023" s="1" t="s">
        <v>16</v>
      </c>
      <c r="B1023" s="2">
        <v>1021</v>
      </c>
      <c r="C1023" s="32">
        <f>IF('Intérêts Composés'!$C$14*12+1&gt;Calculs!B1023,'Intérêts Composés'!$C$10*Calculs!B1023+'Intérêts Composés'!$C$8,C1022)</f>
        <v>109000</v>
      </c>
      <c r="D1023" s="32">
        <f>IF('Intérêts Composés'!$C$14*12+1&gt;Calculs!B1023,(D1022+'Intérêts Composés'!$C$10)*(1+'Intérêts Composés'!$C$12/100)^(1/12),D1022)</f>
        <v>360431.71254144015</v>
      </c>
    </row>
    <row r="1024" spans="1:4" x14ac:dyDescent="0.25">
      <c r="A1024" s="1" t="s">
        <v>16</v>
      </c>
      <c r="B1024" s="2">
        <v>1022</v>
      </c>
      <c r="C1024" s="32">
        <f>IF('Intérêts Composés'!$C$14*12+1&gt;Calculs!B1024,'Intérêts Composés'!$C$10*Calculs!B1024+'Intérêts Composés'!$C$8,C1023)</f>
        <v>109000</v>
      </c>
      <c r="D1024" s="32">
        <f>IF('Intérêts Composés'!$C$14*12+1&gt;Calculs!B1024,(D1023+'Intérêts Composés'!$C$10)*(1+'Intérêts Composés'!$C$12/100)^(1/12),D1023)</f>
        <v>360431.71254144015</v>
      </c>
    </row>
    <row r="1025" spans="1:4" x14ac:dyDescent="0.25">
      <c r="A1025" s="1" t="s">
        <v>16</v>
      </c>
      <c r="B1025" s="2">
        <v>1023</v>
      </c>
      <c r="C1025" s="32">
        <f>IF('Intérêts Composés'!$C$14*12+1&gt;Calculs!B1025,'Intérêts Composés'!$C$10*Calculs!B1025+'Intérêts Composés'!$C$8,C1024)</f>
        <v>109000</v>
      </c>
      <c r="D1025" s="32">
        <f>IF('Intérêts Composés'!$C$14*12+1&gt;Calculs!B1025,(D1024+'Intérêts Composés'!$C$10)*(1+'Intérêts Composés'!$C$12/100)^(1/12),D1024)</f>
        <v>360431.71254144015</v>
      </c>
    </row>
    <row r="1026" spans="1:4" x14ac:dyDescent="0.25">
      <c r="A1026" s="1" t="s">
        <v>16</v>
      </c>
      <c r="B1026" s="2">
        <v>1024</v>
      </c>
      <c r="C1026" s="32">
        <f>IF('Intérêts Composés'!$C$14*12+1&gt;Calculs!B1026,'Intérêts Composés'!$C$10*Calculs!B1026+'Intérêts Composés'!$C$8,C1025)</f>
        <v>109000</v>
      </c>
      <c r="D1026" s="32">
        <f>IF('Intérêts Composés'!$C$14*12+1&gt;Calculs!B1026,(D1025+'Intérêts Composés'!$C$10)*(1+'Intérêts Composés'!$C$12/100)^(1/12),D1025)</f>
        <v>360431.71254144015</v>
      </c>
    </row>
    <row r="1027" spans="1:4" x14ac:dyDescent="0.25">
      <c r="A1027" s="1" t="s">
        <v>16</v>
      </c>
      <c r="B1027" s="2">
        <v>1025</v>
      </c>
      <c r="C1027" s="32">
        <f>IF('Intérêts Composés'!$C$14*12+1&gt;Calculs!B1027,'Intérêts Composés'!$C$10*Calculs!B1027+'Intérêts Composés'!$C$8,C1026)</f>
        <v>109000</v>
      </c>
      <c r="D1027" s="32">
        <f>IF('Intérêts Composés'!$C$14*12+1&gt;Calculs!B1027,(D1026+'Intérêts Composés'!$C$10)*(1+'Intérêts Composés'!$C$12/100)^(1/12),D1026)</f>
        <v>360431.71254144015</v>
      </c>
    </row>
    <row r="1028" spans="1:4" x14ac:dyDescent="0.25">
      <c r="A1028" s="1" t="s">
        <v>16</v>
      </c>
      <c r="B1028" s="2">
        <v>1026</v>
      </c>
      <c r="C1028" s="32">
        <f>IF('Intérêts Composés'!$C$14*12+1&gt;Calculs!B1028,'Intérêts Composés'!$C$10*Calculs!B1028+'Intérêts Composés'!$C$8,C1027)</f>
        <v>109000</v>
      </c>
      <c r="D1028" s="32">
        <f>IF('Intérêts Composés'!$C$14*12+1&gt;Calculs!B1028,(D1027+'Intérêts Composés'!$C$10)*(1+'Intérêts Composés'!$C$12/100)^(1/12),D1027)</f>
        <v>360431.71254144015</v>
      </c>
    </row>
    <row r="1029" spans="1:4" x14ac:dyDescent="0.25">
      <c r="A1029" s="1" t="s">
        <v>16</v>
      </c>
      <c r="B1029" s="2">
        <v>1027</v>
      </c>
      <c r="C1029" s="32">
        <f>IF('Intérêts Composés'!$C$14*12+1&gt;Calculs!B1029,'Intérêts Composés'!$C$10*Calculs!B1029+'Intérêts Composés'!$C$8,C1028)</f>
        <v>109000</v>
      </c>
      <c r="D1029" s="32">
        <f>IF('Intérêts Composés'!$C$14*12+1&gt;Calculs!B1029,(D1028+'Intérêts Composés'!$C$10)*(1+'Intérêts Composés'!$C$12/100)^(1/12),D1028)</f>
        <v>360431.71254144015</v>
      </c>
    </row>
    <row r="1030" spans="1:4" x14ac:dyDescent="0.25">
      <c r="A1030" s="1" t="s">
        <v>16</v>
      </c>
      <c r="B1030" s="2">
        <v>1028</v>
      </c>
      <c r="C1030" s="32">
        <f>IF('Intérêts Composés'!$C$14*12+1&gt;Calculs!B1030,'Intérêts Composés'!$C$10*Calculs!B1030+'Intérêts Composés'!$C$8,C1029)</f>
        <v>109000</v>
      </c>
      <c r="D1030" s="32">
        <f>IF('Intérêts Composés'!$C$14*12+1&gt;Calculs!B1030,(D1029+'Intérêts Composés'!$C$10)*(1+'Intérêts Composés'!$C$12/100)^(1/12),D1029)</f>
        <v>360431.71254144015</v>
      </c>
    </row>
    <row r="1031" spans="1:4" x14ac:dyDescent="0.25">
      <c r="A1031" s="1" t="s">
        <v>16</v>
      </c>
      <c r="B1031" s="2">
        <v>1029</v>
      </c>
      <c r="C1031" s="32">
        <f>IF('Intérêts Composés'!$C$14*12+1&gt;Calculs!B1031,'Intérêts Composés'!$C$10*Calculs!B1031+'Intérêts Composés'!$C$8,C1030)</f>
        <v>109000</v>
      </c>
      <c r="D1031" s="32">
        <f>IF('Intérêts Composés'!$C$14*12+1&gt;Calculs!B1031,(D1030+'Intérêts Composés'!$C$10)*(1+'Intérêts Composés'!$C$12/100)^(1/12),D1030)</f>
        <v>360431.71254144015</v>
      </c>
    </row>
    <row r="1032" spans="1:4" x14ac:dyDescent="0.25">
      <c r="A1032" s="1" t="s">
        <v>16</v>
      </c>
      <c r="B1032" s="2">
        <v>1030</v>
      </c>
      <c r="C1032" s="32">
        <f>IF('Intérêts Composés'!$C$14*12+1&gt;Calculs!B1032,'Intérêts Composés'!$C$10*Calculs!B1032+'Intérêts Composés'!$C$8,C1031)</f>
        <v>109000</v>
      </c>
      <c r="D1032" s="32">
        <f>IF('Intérêts Composés'!$C$14*12+1&gt;Calculs!B1032,(D1031+'Intérêts Composés'!$C$10)*(1+'Intérêts Composés'!$C$12/100)^(1/12),D1031)</f>
        <v>360431.71254144015</v>
      </c>
    </row>
    <row r="1033" spans="1:4" x14ac:dyDescent="0.25">
      <c r="A1033" s="1" t="s">
        <v>16</v>
      </c>
      <c r="B1033" s="2">
        <v>1031</v>
      </c>
      <c r="C1033" s="32">
        <f>IF('Intérêts Composés'!$C$14*12+1&gt;Calculs!B1033,'Intérêts Composés'!$C$10*Calculs!B1033+'Intérêts Composés'!$C$8,C1032)</f>
        <v>109000</v>
      </c>
      <c r="D1033" s="32">
        <f>IF('Intérêts Composés'!$C$14*12+1&gt;Calculs!B1033,(D1032+'Intérêts Composés'!$C$10)*(1+'Intérêts Composés'!$C$12/100)^(1/12),D1032)</f>
        <v>360431.71254144015</v>
      </c>
    </row>
    <row r="1034" spans="1:4" x14ac:dyDescent="0.25">
      <c r="A1034" s="1" t="s">
        <v>16</v>
      </c>
      <c r="B1034" s="2">
        <v>1032</v>
      </c>
      <c r="C1034" s="32">
        <f>IF('Intérêts Composés'!$C$14*12+1&gt;Calculs!B1034,'Intérêts Composés'!$C$10*Calculs!B1034+'Intérêts Composés'!$C$8,C1033)</f>
        <v>109000</v>
      </c>
      <c r="D1034" s="32">
        <f>IF('Intérêts Composés'!$C$14*12+1&gt;Calculs!B1034,(D1033+'Intérêts Composés'!$C$10)*(1+'Intérêts Composés'!$C$12/100)^(1/12),D1033)</f>
        <v>360431.71254144015</v>
      </c>
    </row>
    <row r="1035" spans="1:4" x14ac:dyDescent="0.25">
      <c r="A1035" s="1" t="s">
        <v>16</v>
      </c>
      <c r="B1035" s="2">
        <v>1033</v>
      </c>
      <c r="C1035" s="32">
        <f>IF('Intérêts Composés'!$C$14*12+1&gt;Calculs!B1035,'Intérêts Composés'!$C$10*Calculs!B1035+'Intérêts Composés'!$C$8,C1034)</f>
        <v>109000</v>
      </c>
      <c r="D1035" s="32">
        <f>IF('Intérêts Composés'!$C$14*12+1&gt;Calculs!B1035,(D1034+'Intérêts Composés'!$C$10)*(1+'Intérêts Composés'!$C$12/100)^(1/12),D1034)</f>
        <v>360431.71254144015</v>
      </c>
    </row>
    <row r="1036" spans="1:4" x14ac:dyDescent="0.25">
      <c r="A1036" s="1" t="s">
        <v>16</v>
      </c>
      <c r="B1036" s="2">
        <v>1034</v>
      </c>
      <c r="C1036" s="32">
        <f>IF('Intérêts Composés'!$C$14*12+1&gt;Calculs!B1036,'Intérêts Composés'!$C$10*Calculs!B1036+'Intérêts Composés'!$C$8,C1035)</f>
        <v>109000</v>
      </c>
      <c r="D1036" s="32">
        <f>IF('Intérêts Composés'!$C$14*12+1&gt;Calculs!B1036,(D1035+'Intérêts Composés'!$C$10)*(1+'Intérêts Composés'!$C$12/100)^(1/12),D1035)</f>
        <v>360431.71254144015</v>
      </c>
    </row>
    <row r="1037" spans="1:4" x14ac:dyDescent="0.25">
      <c r="A1037" s="1" t="s">
        <v>16</v>
      </c>
      <c r="B1037" s="2">
        <v>1035</v>
      </c>
      <c r="C1037" s="32">
        <f>IF('Intérêts Composés'!$C$14*12+1&gt;Calculs!B1037,'Intérêts Composés'!$C$10*Calculs!B1037+'Intérêts Composés'!$C$8,C1036)</f>
        <v>109000</v>
      </c>
      <c r="D1037" s="32">
        <f>IF('Intérêts Composés'!$C$14*12+1&gt;Calculs!B1037,(D1036+'Intérêts Composés'!$C$10)*(1+'Intérêts Composés'!$C$12/100)^(1/12),D1036)</f>
        <v>360431.71254144015</v>
      </c>
    </row>
    <row r="1038" spans="1:4" x14ac:dyDescent="0.25">
      <c r="A1038" s="1" t="s">
        <v>16</v>
      </c>
      <c r="B1038" s="2">
        <v>1036</v>
      </c>
      <c r="C1038" s="32">
        <f>IF('Intérêts Composés'!$C$14*12+1&gt;Calculs!B1038,'Intérêts Composés'!$C$10*Calculs!B1038+'Intérêts Composés'!$C$8,C1037)</f>
        <v>109000</v>
      </c>
      <c r="D1038" s="32">
        <f>IF('Intérêts Composés'!$C$14*12+1&gt;Calculs!B1038,(D1037+'Intérêts Composés'!$C$10)*(1+'Intérêts Composés'!$C$12/100)^(1/12),D1037)</f>
        <v>360431.71254144015</v>
      </c>
    </row>
    <row r="1039" spans="1:4" x14ac:dyDescent="0.25">
      <c r="A1039" s="1" t="s">
        <v>16</v>
      </c>
      <c r="B1039" s="2">
        <v>1037</v>
      </c>
      <c r="C1039" s="32">
        <f>IF('Intérêts Composés'!$C$14*12+1&gt;Calculs!B1039,'Intérêts Composés'!$C$10*Calculs!B1039+'Intérêts Composés'!$C$8,C1038)</f>
        <v>109000</v>
      </c>
      <c r="D1039" s="32">
        <f>IF('Intérêts Composés'!$C$14*12+1&gt;Calculs!B1039,(D1038+'Intérêts Composés'!$C$10)*(1+'Intérêts Composés'!$C$12/100)^(1/12),D1038)</f>
        <v>360431.71254144015</v>
      </c>
    </row>
    <row r="1040" spans="1:4" x14ac:dyDescent="0.25">
      <c r="A1040" s="1" t="s">
        <v>16</v>
      </c>
      <c r="B1040" s="2">
        <v>1038</v>
      </c>
      <c r="C1040" s="32">
        <f>IF('Intérêts Composés'!$C$14*12+1&gt;Calculs!B1040,'Intérêts Composés'!$C$10*Calculs!B1040+'Intérêts Composés'!$C$8,C1039)</f>
        <v>109000</v>
      </c>
      <c r="D1040" s="32">
        <f>IF('Intérêts Composés'!$C$14*12+1&gt;Calculs!B1040,(D1039+'Intérêts Composés'!$C$10)*(1+'Intérêts Composés'!$C$12/100)^(1/12),D1039)</f>
        <v>360431.71254144015</v>
      </c>
    </row>
    <row r="1041" spans="1:4" x14ac:dyDescent="0.25">
      <c r="A1041" s="1" t="s">
        <v>16</v>
      </c>
      <c r="B1041" s="2">
        <v>1039</v>
      </c>
      <c r="C1041" s="32">
        <f>IF('Intérêts Composés'!$C$14*12+1&gt;Calculs!B1041,'Intérêts Composés'!$C$10*Calculs!B1041+'Intérêts Composés'!$C$8,C1040)</f>
        <v>109000</v>
      </c>
      <c r="D1041" s="32">
        <f>IF('Intérêts Composés'!$C$14*12+1&gt;Calculs!B1041,(D1040+'Intérêts Composés'!$C$10)*(1+'Intérêts Composés'!$C$12/100)^(1/12),D1040)</f>
        <v>360431.71254144015</v>
      </c>
    </row>
    <row r="1042" spans="1:4" x14ac:dyDescent="0.25">
      <c r="A1042" s="1" t="s">
        <v>16</v>
      </c>
      <c r="B1042" s="2">
        <v>1040</v>
      </c>
      <c r="C1042" s="32">
        <f>IF('Intérêts Composés'!$C$14*12+1&gt;Calculs!B1042,'Intérêts Composés'!$C$10*Calculs!B1042+'Intérêts Composés'!$C$8,C1041)</f>
        <v>109000</v>
      </c>
      <c r="D1042" s="32">
        <f>IF('Intérêts Composés'!$C$14*12+1&gt;Calculs!B1042,(D1041+'Intérêts Composés'!$C$10)*(1+'Intérêts Composés'!$C$12/100)^(1/12),D1041)</f>
        <v>360431.71254144015</v>
      </c>
    </row>
    <row r="1043" spans="1:4" x14ac:dyDescent="0.25">
      <c r="A1043" s="1" t="s">
        <v>16</v>
      </c>
      <c r="B1043" s="2">
        <v>1041</v>
      </c>
      <c r="C1043" s="32">
        <f>IF('Intérêts Composés'!$C$14*12+1&gt;Calculs!B1043,'Intérêts Composés'!$C$10*Calculs!B1043+'Intérêts Composés'!$C$8,C1042)</f>
        <v>109000</v>
      </c>
      <c r="D1043" s="32">
        <f>IF('Intérêts Composés'!$C$14*12+1&gt;Calculs!B1043,(D1042+'Intérêts Composés'!$C$10)*(1+'Intérêts Composés'!$C$12/100)^(1/12),D1042)</f>
        <v>360431.71254144015</v>
      </c>
    </row>
    <row r="1044" spans="1:4" x14ac:dyDescent="0.25">
      <c r="A1044" s="1" t="s">
        <v>16</v>
      </c>
      <c r="B1044" s="2">
        <v>1042</v>
      </c>
      <c r="C1044" s="32">
        <f>IF('Intérêts Composés'!$C$14*12+1&gt;Calculs!B1044,'Intérêts Composés'!$C$10*Calculs!B1044+'Intérêts Composés'!$C$8,C1043)</f>
        <v>109000</v>
      </c>
      <c r="D1044" s="32">
        <f>IF('Intérêts Composés'!$C$14*12+1&gt;Calculs!B1044,(D1043+'Intérêts Composés'!$C$10)*(1+'Intérêts Composés'!$C$12/100)^(1/12),D1043)</f>
        <v>360431.71254144015</v>
      </c>
    </row>
    <row r="1045" spans="1:4" x14ac:dyDescent="0.25">
      <c r="A1045" s="1" t="s">
        <v>16</v>
      </c>
      <c r="B1045" s="2">
        <v>1043</v>
      </c>
      <c r="C1045" s="32">
        <f>IF('Intérêts Composés'!$C$14*12+1&gt;Calculs!B1045,'Intérêts Composés'!$C$10*Calculs!B1045+'Intérêts Composés'!$C$8,C1044)</f>
        <v>109000</v>
      </c>
      <c r="D1045" s="32">
        <f>IF('Intérêts Composés'!$C$14*12+1&gt;Calculs!B1045,(D1044+'Intérêts Composés'!$C$10)*(1+'Intérêts Composés'!$C$12/100)^(1/12),D1044)</f>
        <v>360431.71254144015</v>
      </c>
    </row>
    <row r="1046" spans="1:4" x14ac:dyDescent="0.25">
      <c r="A1046" s="1" t="s">
        <v>16</v>
      </c>
      <c r="B1046" s="2">
        <v>1044</v>
      </c>
      <c r="C1046" s="32">
        <f>IF('Intérêts Composés'!$C$14*12+1&gt;Calculs!B1046,'Intérêts Composés'!$C$10*Calculs!B1046+'Intérêts Composés'!$C$8,C1045)</f>
        <v>109000</v>
      </c>
      <c r="D1046" s="32">
        <f>IF('Intérêts Composés'!$C$14*12+1&gt;Calculs!B1046,(D1045+'Intérêts Composés'!$C$10)*(1+'Intérêts Composés'!$C$12/100)^(1/12),D1045)</f>
        <v>360431.71254144015</v>
      </c>
    </row>
    <row r="1047" spans="1:4" x14ac:dyDescent="0.25">
      <c r="A1047" s="1" t="s">
        <v>16</v>
      </c>
      <c r="B1047" s="2">
        <v>1045</v>
      </c>
      <c r="C1047" s="32">
        <f>IF('Intérêts Composés'!$C$14*12+1&gt;Calculs!B1047,'Intérêts Composés'!$C$10*Calculs!B1047+'Intérêts Composés'!$C$8,C1046)</f>
        <v>109000</v>
      </c>
      <c r="D1047" s="32">
        <f>IF('Intérêts Composés'!$C$14*12+1&gt;Calculs!B1047,(D1046+'Intérêts Composés'!$C$10)*(1+'Intérêts Composés'!$C$12/100)^(1/12),D1046)</f>
        <v>360431.71254144015</v>
      </c>
    </row>
    <row r="1048" spans="1:4" x14ac:dyDescent="0.25">
      <c r="A1048" s="1" t="s">
        <v>16</v>
      </c>
      <c r="B1048" s="2">
        <v>1046</v>
      </c>
      <c r="C1048" s="32">
        <f>IF('Intérêts Composés'!$C$14*12+1&gt;Calculs!B1048,'Intérêts Composés'!$C$10*Calculs!B1048+'Intérêts Composés'!$C$8,C1047)</f>
        <v>109000</v>
      </c>
      <c r="D1048" s="32">
        <f>IF('Intérêts Composés'!$C$14*12+1&gt;Calculs!B1048,(D1047+'Intérêts Composés'!$C$10)*(1+'Intérêts Composés'!$C$12/100)^(1/12),D1047)</f>
        <v>360431.71254144015</v>
      </c>
    </row>
    <row r="1049" spans="1:4" x14ac:dyDescent="0.25">
      <c r="A1049" s="1" t="s">
        <v>16</v>
      </c>
      <c r="B1049" s="2">
        <v>1047</v>
      </c>
      <c r="C1049" s="32">
        <f>IF('Intérêts Composés'!$C$14*12+1&gt;Calculs!B1049,'Intérêts Composés'!$C$10*Calculs!B1049+'Intérêts Composés'!$C$8,C1048)</f>
        <v>109000</v>
      </c>
      <c r="D1049" s="32">
        <f>IF('Intérêts Composés'!$C$14*12+1&gt;Calculs!B1049,(D1048+'Intérêts Composés'!$C$10)*(1+'Intérêts Composés'!$C$12/100)^(1/12),D1048)</f>
        <v>360431.71254144015</v>
      </c>
    </row>
    <row r="1050" spans="1:4" x14ac:dyDescent="0.25">
      <c r="A1050" s="1" t="s">
        <v>16</v>
      </c>
      <c r="B1050" s="2">
        <v>1048</v>
      </c>
      <c r="C1050" s="32">
        <f>IF('Intérêts Composés'!$C$14*12+1&gt;Calculs!B1050,'Intérêts Composés'!$C$10*Calculs!B1050+'Intérêts Composés'!$C$8,C1049)</f>
        <v>109000</v>
      </c>
      <c r="D1050" s="32">
        <f>IF('Intérêts Composés'!$C$14*12+1&gt;Calculs!B1050,(D1049+'Intérêts Composés'!$C$10)*(1+'Intérêts Composés'!$C$12/100)^(1/12),D1049)</f>
        <v>360431.71254144015</v>
      </c>
    </row>
    <row r="1051" spans="1:4" x14ac:dyDescent="0.25">
      <c r="A1051" s="1" t="s">
        <v>16</v>
      </c>
      <c r="B1051" s="2">
        <v>1049</v>
      </c>
      <c r="C1051" s="32">
        <f>IF('Intérêts Composés'!$C$14*12+1&gt;Calculs!B1051,'Intérêts Composés'!$C$10*Calculs!B1051+'Intérêts Composés'!$C$8,C1050)</f>
        <v>109000</v>
      </c>
      <c r="D1051" s="32">
        <f>IF('Intérêts Composés'!$C$14*12+1&gt;Calculs!B1051,(D1050+'Intérêts Composés'!$C$10)*(1+'Intérêts Composés'!$C$12/100)^(1/12),D1050)</f>
        <v>360431.71254144015</v>
      </c>
    </row>
    <row r="1052" spans="1:4" x14ac:dyDescent="0.25">
      <c r="A1052" s="1" t="s">
        <v>16</v>
      </c>
      <c r="B1052" s="2">
        <v>1050</v>
      </c>
      <c r="C1052" s="32">
        <f>IF('Intérêts Composés'!$C$14*12+1&gt;Calculs!B1052,'Intérêts Composés'!$C$10*Calculs!B1052+'Intérêts Composés'!$C$8,C1051)</f>
        <v>109000</v>
      </c>
      <c r="D1052" s="32">
        <f>IF('Intérêts Composés'!$C$14*12+1&gt;Calculs!B1052,(D1051+'Intérêts Composés'!$C$10)*(1+'Intérêts Composés'!$C$12/100)^(1/12),D1051)</f>
        <v>360431.71254144015</v>
      </c>
    </row>
    <row r="1053" spans="1:4" x14ac:dyDescent="0.25">
      <c r="A1053" s="1" t="s">
        <v>16</v>
      </c>
      <c r="B1053" s="2">
        <v>1051</v>
      </c>
      <c r="C1053" s="32">
        <f>IF('Intérêts Composés'!$C$14*12+1&gt;Calculs!B1053,'Intérêts Composés'!$C$10*Calculs!B1053+'Intérêts Composés'!$C$8,C1052)</f>
        <v>109000</v>
      </c>
      <c r="D1053" s="32">
        <f>IF('Intérêts Composés'!$C$14*12+1&gt;Calculs!B1053,(D1052+'Intérêts Composés'!$C$10)*(1+'Intérêts Composés'!$C$12/100)^(1/12),D1052)</f>
        <v>360431.71254144015</v>
      </c>
    </row>
    <row r="1054" spans="1:4" x14ac:dyDescent="0.25">
      <c r="A1054" s="1" t="s">
        <v>16</v>
      </c>
      <c r="B1054" s="2">
        <v>1052</v>
      </c>
      <c r="C1054" s="32">
        <f>IF('Intérêts Composés'!$C$14*12+1&gt;Calculs!B1054,'Intérêts Composés'!$C$10*Calculs!B1054+'Intérêts Composés'!$C$8,C1053)</f>
        <v>109000</v>
      </c>
      <c r="D1054" s="32">
        <f>IF('Intérêts Composés'!$C$14*12+1&gt;Calculs!B1054,(D1053+'Intérêts Composés'!$C$10)*(1+'Intérêts Composés'!$C$12/100)^(1/12),D1053)</f>
        <v>360431.71254144015</v>
      </c>
    </row>
    <row r="1055" spans="1:4" x14ac:dyDescent="0.25">
      <c r="A1055" s="1" t="s">
        <v>16</v>
      </c>
      <c r="B1055" s="2">
        <v>1053</v>
      </c>
      <c r="C1055" s="32">
        <f>IF('Intérêts Composés'!$C$14*12+1&gt;Calculs!B1055,'Intérêts Composés'!$C$10*Calculs!B1055+'Intérêts Composés'!$C$8,C1054)</f>
        <v>109000</v>
      </c>
      <c r="D1055" s="32">
        <f>IF('Intérêts Composés'!$C$14*12+1&gt;Calculs!B1055,(D1054+'Intérêts Composés'!$C$10)*(1+'Intérêts Composés'!$C$12/100)^(1/12),D1054)</f>
        <v>360431.71254144015</v>
      </c>
    </row>
    <row r="1056" spans="1:4" x14ac:dyDescent="0.25">
      <c r="A1056" s="1" t="s">
        <v>16</v>
      </c>
      <c r="B1056" s="2">
        <v>1054</v>
      </c>
      <c r="C1056" s="32">
        <f>IF('Intérêts Composés'!$C$14*12+1&gt;Calculs!B1056,'Intérêts Composés'!$C$10*Calculs!B1056+'Intérêts Composés'!$C$8,C1055)</f>
        <v>109000</v>
      </c>
      <c r="D1056" s="32">
        <f>IF('Intérêts Composés'!$C$14*12+1&gt;Calculs!B1056,(D1055+'Intérêts Composés'!$C$10)*(1+'Intérêts Composés'!$C$12/100)^(1/12),D1055)</f>
        <v>360431.71254144015</v>
      </c>
    </row>
    <row r="1057" spans="1:4" x14ac:dyDescent="0.25">
      <c r="A1057" s="1" t="s">
        <v>16</v>
      </c>
      <c r="B1057" s="2">
        <v>1055</v>
      </c>
      <c r="C1057" s="32">
        <f>IF('Intérêts Composés'!$C$14*12+1&gt;Calculs!B1057,'Intérêts Composés'!$C$10*Calculs!B1057+'Intérêts Composés'!$C$8,C1056)</f>
        <v>109000</v>
      </c>
      <c r="D1057" s="32">
        <f>IF('Intérêts Composés'!$C$14*12+1&gt;Calculs!B1057,(D1056+'Intérêts Composés'!$C$10)*(1+'Intérêts Composés'!$C$12/100)^(1/12),D1056)</f>
        <v>360431.71254144015</v>
      </c>
    </row>
    <row r="1058" spans="1:4" x14ac:dyDescent="0.25">
      <c r="A1058" s="1" t="s">
        <v>16</v>
      </c>
      <c r="B1058" s="2">
        <v>1056</v>
      </c>
      <c r="C1058" s="32">
        <f>IF('Intérêts Composés'!$C$14*12+1&gt;Calculs!B1058,'Intérêts Composés'!$C$10*Calculs!B1058+'Intérêts Composés'!$C$8,C1057)</f>
        <v>109000</v>
      </c>
      <c r="D1058" s="32">
        <f>IF('Intérêts Composés'!$C$14*12+1&gt;Calculs!B1058,(D1057+'Intérêts Composés'!$C$10)*(1+'Intérêts Composés'!$C$12/100)^(1/12),D1057)</f>
        <v>360431.71254144015</v>
      </c>
    </row>
    <row r="1059" spans="1:4" x14ac:dyDescent="0.25">
      <c r="A1059" s="1" t="s">
        <v>16</v>
      </c>
      <c r="B1059" s="2">
        <v>1057</v>
      </c>
      <c r="C1059" s="32">
        <f>IF('Intérêts Composés'!$C$14*12+1&gt;Calculs!B1059,'Intérêts Composés'!$C$10*Calculs!B1059+'Intérêts Composés'!$C$8,C1058)</f>
        <v>109000</v>
      </c>
      <c r="D1059" s="32">
        <f>IF('Intérêts Composés'!$C$14*12+1&gt;Calculs!B1059,(D1058+'Intérêts Composés'!$C$10)*(1+'Intérêts Composés'!$C$12/100)^(1/12),D1058)</f>
        <v>360431.71254144015</v>
      </c>
    </row>
    <row r="1060" spans="1:4" x14ac:dyDescent="0.25">
      <c r="A1060" s="1" t="s">
        <v>16</v>
      </c>
      <c r="B1060" s="2">
        <v>1058</v>
      </c>
      <c r="C1060" s="32">
        <f>IF('Intérêts Composés'!$C$14*12+1&gt;Calculs!B1060,'Intérêts Composés'!$C$10*Calculs!B1060+'Intérêts Composés'!$C$8,C1059)</f>
        <v>109000</v>
      </c>
      <c r="D1060" s="32">
        <f>IF('Intérêts Composés'!$C$14*12+1&gt;Calculs!B1060,(D1059+'Intérêts Composés'!$C$10)*(1+'Intérêts Composés'!$C$12/100)^(1/12),D1059)</f>
        <v>360431.71254144015</v>
      </c>
    </row>
    <row r="1061" spans="1:4" x14ac:dyDescent="0.25">
      <c r="A1061" s="1" t="s">
        <v>16</v>
      </c>
      <c r="B1061" s="2">
        <v>1059</v>
      </c>
      <c r="C1061" s="32">
        <f>IF('Intérêts Composés'!$C$14*12+1&gt;Calculs!B1061,'Intérêts Composés'!$C$10*Calculs!B1061+'Intérêts Composés'!$C$8,C1060)</f>
        <v>109000</v>
      </c>
      <c r="D1061" s="32">
        <f>IF('Intérêts Composés'!$C$14*12+1&gt;Calculs!B1061,(D1060+'Intérêts Composés'!$C$10)*(1+'Intérêts Composés'!$C$12/100)^(1/12),D1060)</f>
        <v>360431.71254144015</v>
      </c>
    </row>
    <row r="1062" spans="1:4" x14ac:dyDescent="0.25">
      <c r="A1062" s="1" t="s">
        <v>16</v>
      </c>
      <c r="B1062" s="2">
        <v>1060</v>
      </c>
      <c r="C1062" s="32">
        <f>IF('Intérêts Composés'!$C$14*12+1&gt;Calculs!B1062,'Intérêts Composés'!$C$10*Calculs!B1062+'Intérêts Composés'!$C$8,C1061)</f>
        <v>109000</v>
      </c>
      <c r="D1062" s="32">
        <f>IF('Intérêts Composés'!$C$14*12+1&gt;Calculs!B1062,(D1061+'Intérêts Composés'!$C$10)*(1+'Intérêts Composés'!$C$12/100)^(1/12),D1061)</f>
        <v>360431.71254144015</v>
      </c>
    </row>
    <row r="1063" spans="1:4" x14ac:dyDescent="0.25">
      <c r="A1063" s="1" t="s">
        <v>16</v>
      </c>
      <c r="B1063" s="2">
        <v>1061</v>
      </c>
      <c r="C1063" s="32">
        <f>IF('Intérêts Composés'!$C$14*12+1&gt;Calculs!B1063,'Intérêts Composés'!$C$10*Calculs!B1063+'Intérêts Composés'!$C$8,C1062)</f>
        <v>109000</v>
      </c>
      <c r="D1063" s="32">
        <f>IF('Intérêts Composés'!$C$14*12+1&gt;Calculs!B1063,(D1062+'Intérêts Composés'!$C$10)*(1+'Intérêts Composés'!$C$12/100)^(1/12),D1062)</f>
        <v>360431.71254144015</v>
      </c>
    </row>
    <row r="1064" spans="1:4" x14ac:dyDescent="0.25">
      <c r="A1064" s="1" t="s">
        <v>16</v>
      </c>
      <c r="B1064" s="2">
        <v>1062</v>
      </c>
      <c r="C1064" s="32">
        <f>IF('Intérêts Composés'!$C$14*12+1&gt;Calculs!B1064,'Intérêts Composés'!$C$10*Calculs!B1064+'Intérêts Composés'!$C$8,C1063)</f>
        <v>109000</v>
      </c>
      <c r="D1064" s="32">
        <f>IF('Intérêts Composés'!$C$14*12+1&gt;Calculs!B1064,(D1063+'Intérêts Composés'!$C$10)*(1+'Intérêts Composés'!$C$12/100)^(1/12),D1063)</f>
        <v>360431.71254144015</v>
      </c>
    </row>
    <row r="1065" spans="1:4" x14ac:dyDescent="0.25">
      <c r="A1065" s="1" t="s">
        <v>16</v>
      </c>
      <c r="B1065" s="2">
        <v>1063</v>
      </c>
      <c r="C1065" s="32">
        <f>IF('Intérêts Composés'!$C$14*12+1&gt;Calculs!B1065,'Intérêts Composés'!$C$10*Calculs!B1065+'Intérêts Composés'!$C$8,C1064)</f>
        <v>109000</v>
      </c>
      <c r="D1065" s="32">
        <f>IF('Intérêts Composés'!$C$14*12+1&gt;Calculs!B1065,(D1064+'Intérêts Composés'!$C$10)*(1+'Intérêts Composés'!$C$12/100)^(1/12),D1064)</f>
        <v>360431.71254144015</v>
      </c>
    </row>
    <row r="1066" spans="1:4" x14ac:dyDescent="0.25">
      <c r="A1066" s="1" t="s">
        <v>16</v>
      </c>
      <c r="B1066" s="2">
        <v>1064</v>
      </c>
      <c r="C1066" s="32">
        <f>IF('Intérêts Composés'!$C$14*12+1&gt;Calculs!B1066,'Intérêts Composés'!$C$10*Calculs!B1066+'Intérêts Composés'!$C$8,C1065)</f>
        <v>109000</v>
      </c>
      <c r="D1066" s="32">
        <f>IF('Intérêts Composés'!$C$14*12+1&gt;Calculs!B1066,(D1065+'Intérêts Composés'!$C$10)*(1+'Intérêts Composés'!$C$12/100)^(1/12),D1065)</f>
        <v>360431.71254144015</v>
      </c>
    </row>
    <row r="1067" spans="1:4" x14ac:dyDescent="0.25">
      <c r="A1067" s="1" t="s">
        <v>16</v>
      </c>
      <c r="B1067" s="2">
        <v>1065</v>
      </c>
      <c r="C1067" s="32">
        <f>IF('Intérêts Composés'!$C$14*12+1&gt;Calculs!B1067,'Intérêts Composés'!$C$10*Calculs!B1067+'Intérêts Composés'!$C$8,C1066)</f>
        <v>109000</v>
      </c>
      <c r="D1067" s="32">
        <f>IF('Intérêts Composés'!$C$14*12+1&gt;Calculs!B1067,(D1066+'Intérêts Composés'!$C$10)*(1+'Intérêts Composés'!$C$12/100)^(1/12),D1066)</f>
        <v>360431.71254144015</v>
      </c>
    </row>
    <row r="1068" spans="1:4" x14ac:dyDescent="0.25">
      <c r="A1068" s="1" t="s">
        <v>16</v>
      </c>
      <c r="B1068" s="2">
        <v>1066</v>
      </c>
      <c r="C1068" s="32">
        <f>IF('Intérêts Composés'!$C$14*12+1&gt;Calculs!B1068,'Intérêts Composés'!$C$10*Calculs!B1068+'Intérêts Composés'!$C$8,C1067)</f>
        <v>109000</v>
      </c>
      <c r="D1068" s="32">
        <f>IF('Intérêts Composés'!$C$14*12+1&gt;Calculs!B1068,(D1067+'Intérêts Composés'!$C$10)*(1+'Intérêts Composés'!$C$12/100)^(1/12),D1067)</f>
        <v>360431.71254144015</v>
      </c>
    </row>
    <row r="1069" spans="1:4" x14ac:dyDescent="0.25">
      <c r="A1069" s="1" t="s">
        <v>16</v>
      </c>
      <c r="B1069" s="2">
        <v>1067</v>
      </c>
      <c r="C1069" s="32">
        <f>IF('Intérêts Composés'!$C$14*12+1&gt;Calculs!B1069,'Intérêts Composés'!$C$10*Calculs!B1069+'Intérêts Composés'!$C$8,C1068)</f>
        <v>109000</v>
      </c>
      <c r="D1069" s="32">
        <f>IF('Intérêts Composés'!$C$14*12+1&gt;Calculs!B1069,(D1068+'Intérêts Composés'!$C$10)*(1+'Intérêts Composés'!$C$12/100)^(1/12),D1068)</f>
        <v>360431.71254144015</v>
      </c>
    </row>
    <row r="1070" spans="1:4" x14ac:dyDescent="0.25">
      <c r="A1070" s="1" t="s">
        <v>16</v>
      </c>
      <c r="B1070" s="2">
        <v>1068</v>
      </c>
      <c r="C1070" s="32">
        <f>IF('Intérêts Composés'!$C$14*12+1&gt;Calculs!B1070,'Intérêts Composés'!$C$10*Calculs!B1070+'Intérêts Composés'!$C$8,C1069)</f>
        <v>109000</v>
      </c>
      <c r="D1070" s="32">
        <f>IF('Intérêts Composés'!$C$14*12+1&gt;Calculs!B1070,(D1069+'Intérêts Composés'!$C$10)*(1+'Intérêts Composés'!$C$12/100)^(1/12),D1069)</f>
        <v>360431.71254144015</v>
      </c>
    </row>
    <row r="1071" spans="1:4" x14ac:dyDescent="0.25">
      <c r="A1071" s="1" t="s">
        <v>16</v>
      </c>
      <c r="B1071" s="2">
        <v>1069</v>
      </c>
      <c r="C1071" s="32">
        <f>IF('Intérêts Composés'!$C$14*12+1&gt;Calculs!B1071,'Intérêts Composés'!$C$10*Calculs!B1071+'Intérêts Composés'!$C$8,C1070)</f>
        <v>109000</v>
      </c>
      <c r="D1071" s="32">
        <f>IF('Intérêts Composés'!$C$14*12+1&gt;Calculs!B1071,(D1070+'Intérêts Composés'!$C$10)*(1+'Intérêts Composés'!$C$12/100)^(1/12),D1070)</f>
        <v>360431.71254144015</v>
      </c>
    </row>
    <row r="1072" spans="1:4" x14ac:dyDescent="0.25">
      <c r="A1072" s="1" t="s">
        <v>16</v>
      </c>
      <c r="B1072" s="2">
        <v>1070</v>
      </c>
      <c r="C1072" s="32">
        <f>IF('Intérêts Composés'!$C$14*12+1&gt;Calculs!B1072,'Intérêts Composés'!$C$10*Calculs!B1072+'Intérêts Composés'!$C$8,C1071)</f>
        <v>109000</v>
      </c>
      <c r="D1072" s="32">
        <f>IF('Intérêts Composés'!$C$14*12+1&gt;Calculs!B1072,(D1071+'Intérêts Composés'!$C$10)*(1+'Intérêts Composés'!$C$12/100)^(1/12),D1071)</f>
        <v>360431.71254144015</v>
      </c>
    </row>
    <row r="1073" spans="1:4" x14ac:dyDescent="0.25">
      <c r="A1073" s="1" t="s">
        <v>16</v>
      </c>
      <c r="B1073" s="2">
        <v>1071</v>
      </c>
      <c r="C1073" s="32">
        <f>IF('Intérêts Composés'!$C$14*12+1&gt;Calculs!B1073,'Intérêts Composés'!$C$10*Calculs!B1073+'Intérêts Composés'!$C$8,C1072)</f>
        <v>109000</v>
      </c>
      <c r="D1073" s="32">
        <f>IF('Intérêts Composés'!$C$14*12+1&gt;Calculs!B1073,(D1072+'Intérêts Composés'!$C$10)*(1+'Intérêts Composés'!$C$12/100)^(1/12),D1072)</f>
        <v>360431.71254144015</v>
      </c>
    </row>
    <row r="1074" spans="1:4" x14ac:dyDescent="0.25">
      <c r="A1074" s="1" t="s">
        <v>16</v>
      </c>
      <c r="B1074" s="2">
        <v>1072</v>
      </c>
      <c r="C1074" s="32">
        <f>IF('Intérêts Composés'!$C$14*12+1&gt;Calculs!B1074,'Intérêts Composés'!$C$10*Calculs!B1074+'Intérêts Composés'!$C$8,C1073)</f>
        <v>109000</v>
      </c>
      <c r="D1074" s="32">
        <f>IF('Intérêts Composés'!$C$14*12+1&gt;Calculs!B1074,(D1073+'Intérêts Composés'!$C$10)*(1+'Intérêts Composés'!$C$12/100)^(1/12),D1073)</f>
        <v>360431.71254144015</v>
      </c>
    </row>
    <row r="1075" spans="1:4" x14ac:dyDescent="0.25">
      <c r="A1075" s="1" t="s">
        <v>16</v>
      </c>
      <c r="B1075" s="2">
        <v>1073</v>
      </c>
      <c r="C1075" s="32">
        <f>IF('Intérêts Composés'!$C$14*12+1&gt;Calculs!B1075,'Intérêts Composés'!$C$10*Calculs!B1075+'Intérêts Composés'!$C$8,C1074)</f>
        <v>109000</v>
      </c>
      <c r="D1075" s="32">
        <f>IF('Intérêts Composés'!$C$14*12+1&gt;Calculs!B1075,(D1074+'Intérêts Composés'!$C$10)*(1+'Intérêts Composés'!$C$12/100)^(1/12),D1074)</f>
        <v>360431.71254144015</v>
      </c>
    </row>
    <row r="1076" spans="1:4" x14ac:dyDescent="0.25">
      <c r="A1076" s="1" t="s">
        <v>16</v>
      </c>
      <c r="B1076" s="2">
        <v>1074</v>
      </c>
      <c r="C1076" s="32">
        <f>IF('Intérêts Composés'!$C$14*12+1&gt;Calculs!B1076,'Intérêts Composés'!$C$10*Calculs!B1076+'Intérêts Composés'!$C$8,C1075)</f>
        <v>109000</v>
      </c>
      <c r="D1076" s="32">
        <f>IF('Intérêts Composés'!$C$14*12+1&gt;Calculs!B1076,(D1075+'Intérêts Composés'!$C$10)*(1+'Intérêts Composés'!$C$12/100)^(1/12),D1075)</f>
        <v>360431.71254144015</v>
      </c>
    </row>
    <row r="1077" spans="1:4" x14ac:dyDescent="0.25">
      <c r="A1077" s="1" t="s">
        <v>16</v>
      </c>
      <c r="B1077" s="2">
        <v>1075</v>
      </c>
      <c r="C1077" s="32">
        <f>IF('Intérêts Composés'!$C$14*12+1&gt;Calculs!B1077,'Intérêts Composés'!$C$10*Calculs!B1077+'Intérêts Composés'!$C$8,C1076)</f>
        <v>109000</v>
      </c>
      <c r="D1077" s="32">
        <f>IF('Intérêts Composés'!$C$14*12+1&gt;Calculs!B1077,(D1076+'Intérêts Composés'!$C$10)*(1+'Intérêts Composés'!$C$12/100)^(1/12),D1076)</f>
        <v>360431.71254144015</v>
      </c>
    </row>
    <row r="1078" spans="1:4" x14ac:dyDescent="0.25">
      <c r="A1078" s="1" t="s">
        <v>16</v>
      </c>
      <c r="B1078" s="2">
        <v>1076</v>
      </c>
      <c r="C1078" s="32">
        <f>IF('Intérêts Composés'!$C$14*12+1&gt;Calculs!B1078,'Intérêts Composés'!$C$10*Calculs!B1078+'Intérêts Composés'!$C$8,C1077)</f>
        <v>109000</v>
      </c>
      <c r="D1078" s="32">
        <f>IF('Intérêts Composés'!$C$14*12+1&gt;Calculs!B1078,(D1077+'Intérêts Composés'!$C$10)*(1+'Intérêts Composés'!$C$12/100)^(1/12),D1077)</f>
        <v>360431.71254144015</v>
      </c>
    </row>
    <row r="1079" spans="1:4" x14ac:dyDescent="0.25">
      <c r="A1079" s="1" t="s">
        <v>16</v>
      </c>
      <c r="B1079" s="2">
        <v>1077</v>
      </c>
      <c r="C1079" s="32">
        <f>IF('Intérêts Composés'!$C$14*12+1&gt;Calculs!B1079,'Intérêts Composés'!$C$10*Calculs!B1079+'Intérêts Composés'!$C$8,C1078)</f>
        <v>109000</v>
      </c>
      <c r="D1079" s="32">
        <f>IF('Intérêts Composés'!$C$14*12+1&gt;Calculs!B1079,(D1078+'Intérêts Composés'!$C$10)*(1+'Intérêts Composés'!$C$12/100)^(1/12),D1078)</f>
        <v>360431.71254144015</v>
      </c>
    </row>
    <row r="1080" spans="1:4" x14ac:dyDescent="0.25">
      <c r="A1080" s="1" t="s">
        <v>16</v>
      </c>
      <c r="B1080" s="2">
        <v>1078</v>
      </c>
      <c r="C1080" s="32">
        <f>IF('Intérêts Composés'!$C$14*12+1&gt;Calculs!B1080,'Intérêts Composés'!$C$10*Calculs!B1080+'Intérêts Composés'!$C$8,C1079)</f>
        <v>109000</v>
      </c>
      <c r="D1080" s="32">
        <f>IF('Intérêts Composés'!$C$14*12+1&gt;Calculs!B1080,(D1079+'Intérêts Composés'!$C$10)*(1+'Intérêts Composés'!$C$12/100)^(1/12),D1079)</f>
        <v>360431.71254144015</v>
      </c>
    </row>
    <row r="1081" spans="1:4" x14ac:dyDescent="0.25">
      <c r="A1081" s="1" t="s">
        <v>16</v>
      </c>
      <c r="B1081" s="2">
        <v>1079</v>
      </c>
      <c r="C1081" s="32">
        <f>IF('Intérêts Composés'!$C$14*12+1&gt;Calculs!B1081,'Intérêts Composés'!$C$10*Calculs!B1081+'Intérêts Composés'!$C$8,C1080)</f>
        <v>109000</v>
      </c>
      <c r="D1081" s="32">
        <f>IF('Intérêts Composés'!$C$14*12+1&gt;Calculs!B1081,(D1080+'Intérêts Composés'!$C$10)*(1+'Intérêts Composés'!$C$12/100)^(1/12),D1080)</f>
        <v>360431.71254144015</v>
      </c>
    </row>
    <row r="1082" spans="1:4" x14ac:dyDescent="0.25">
      <c r="A1082" s="1" t="s">
        <v>16</v>
      </c>
      <c r="B1082" s="2">
        <v>1080</v>
      </c>
      <c r="C1082" s="32">
        <f>IF('Intérêts Composés'!$C$14*12+1&gt;Calculs!B1082,'Intérêts Composés'!$C$10*Calculs!B1082+'Intérêts Composés'!$C$8,C1081)</f>
        <v>109000</v>
      </c>
      <c r="D1082" s="32">
        <f>IF('Intérêts Composés'!$C$14*12+1&gt;Calculs!B1082,(D1081+'Intérêts Composés'!$C$10)*(1+'Intérêts Composés'!$C$12/100)^(1/12),D1081)</f>
        <v>360431.71254144015</v>
      </c>
    </row>
    <row r="1083" spans="1:4" x14ac:dyDescent="0.25">
      <c r="A1083" s="1" t="s">
        <v>16</v>
      </c>
      <c r="B1083" s="2">
        <v>1081</v>
      </c>
      <c r="C1083" s="32">
        <f>IF('Intérêts Composés'!$C$14*12+1&gt;Calculs!B1083,'Intérêts Composés'!$C$10*Calculs!B1083+'Intérêts Composés'!$C$8,C1082)</f>
        <v>109000</v>
      </c>
      <c r="D1083" s="32">
        <f>IF('Intérêts Composés'!$C$14*12+1&gt;Calculs!B1083,(D1082+'Intérêts Composés'!$C$10)*(1+'Intérêts Composés'!$C$12/100)^(1/12),D1082)</f>
        <v>360431.71254144015</v>
      </c>
    </row>
    <row r="1084" spans="1:4" x14ac:dyDescent="0.25">
      <c r="A1084" s="1" t="s">
        <v>16</v>
      </c>
      <c r="B1084" s="2">
        <v>1082</v>
      </c>
      <c r="C1084" s="32">
        <f>IF('Intérêts Composés'!$C$14*12+1&gt;Calculs!B1084,'Intérêts Composés'!$C$10*Calculs!B1084+'Intérêts Composés'!$C$8,C1083)</f>
        <v>109000</v>
      </c>
      <c r="D1084" s="32">
        <f>IF('Intérêts Composés'!$C$14*12+1&gt;Calculs!B1084,(D1083+'Intérêts Composés'!$C$10)*(1+'Intérêts Composés'!$C$12/100)^(1/12),D1083)</f>
        <v>360431.71254144015</v>
      </c>
    </row>
    <row r="1085" spans="1:4" x14ac:dyDescent="0.25">
      <c r="A1085" s="1" t="s">
        <v>16</v>
      </c>
      <c r="B1085" s="2">
        <v>1083</v>
      </c>
      <c r="C1085" s="32">
        <f>IF('Intérêts Composés'!$C$14*12+1&gt;Calculs!B1085,'Intérêts Composés'!$C$10*Calculs!B1085+'Intérêts Composés'!$C$8,C1084)</f>
        <v>109000</v>
      </c>
      <c r="D1085" s="32">
        <f>IF('Intérêts Composés'!$C$14*12+1&gt;Calculs!B1085,(D1084+'Intérêts Composés'!$C$10)*(1+'Intérêts Composés'!$C$12/100)^(1/12),D1084)</f>
        <v>360431.71254144015</v>
      </c>
    </row>
    <row r="1086" spans="1:4" x14ac:dyDescent="0.25">
      <c r="A1086" s="1" t="s">
        <v>16</v>
      </c>
      <c r="B1086" s="2">
        <v>1084</v>
      </c>
      <c r="C1086" s="32">
        <f>IF('Intérêts Composés'!$C$14*12+1&gt;Calculs!B1086,'Intérêts Composés'!$C$10*Calculs!B1086+'Intérêts Composés'!$C$8,C1085)</f>
        <v>109000</v>
      </c>
      <c r="D1086" s="32">
        <f>IF('Intérêts Composés'!$C$14*12+1&gt;Calculs!B1086,(D1085+'Intérêts Composés'!$C$10)*(1+'Intérêts Composés'!$C$12/100)^(1/12),D1085)</f>
        <v>360431.71254144015</v>
      </c>
    </row>
    <row r="1087" spans="1:4" x14ac:dyDescent="0.25">
      <c r="A1087" s="1" t="s">
        <v>16</v>
      </c>
      <c r="B1087" s="2">
        <v>1085</v>
      </c>
      <c r="C1087" s="32">
        <f>IF('Intérêts Composés'!$C$14*12+1&gt;Calculs!B1087,'Intérêts Composés'!$C$10*Calculs!B1087+'Intérêts Composés'!$C$8,C1086)</f>
        <v>109000</v>
      </c>
      <c r="D1087" s="32">
        <f>IF('Intérêts Composés'!$C$14*12+1&gt;Calculs!B1087,(D1086+'Intérêts Composés'!$C$10)*(1+'Intérêts Composés'!$C$12/100)^(1/12),D1086)</f>
        <v>360431.71254144015</v>
      </c>
    </row>
    <row r="1088" spans="1:4" x14ac:dyDescent="0.25">
      <c r="A1088" s="1" t="s">
        <v>16</v>
      </c>
      <c r="B1088" s="2">
        <v>1086</v>
      </c>
      <c r="C1088" s="32">
        <f>IF('Intérêts Composés'!$C$14*12+1&gt;Calculs!B1088,'Intérêts Composés'!$C$10*Calculs!B1088+'Intérêts Composés'!$C$8,C1087)</f>
        <v>109000</v>
      </c>
      <c r="D1088" s="32">
        <f>IF('Intérêts Composés'!$C$14*12+1&gt;Calculs!B1088,(D1087+'Intérêts Composés'!$C$10)*(1+'Intérêts Composés'!$C$12/100)^(1/12),D1087)</f>
        <v>360431.71254144015</v>
      </c>
    </row>
    <row r="1089" spans="1:4" x14ac:dyDescent="0.25">
      <c r="A1089" s="1" t="s">
        <v>16</v>
      </c>
      <c r="B1089" s="2">
        <v>1087</v>
      </c>
      <c r="C1089" s="32">
        <f>IF('Intérêts Composés'!$C$14*12+1&gt;Calculs!B1089,'Intérêts Composés'!$C$10*Calculs!B1089+'Intérêts Composés'!$C$8,C1088)</f>
        <v>109000</v>
      </c>
      <c r="D1089" s="32">
        <f>IF('Intérêts Composés'!$C$14*12+1&gt;Calculs!B1089,(D1088+'Intérêts Composés'!$C$10)*(1+'Intérêts Composés'!$C$12/100)^(1/12),D1088)</f>
        <v>360431.71254144015</v>
      </c>
    </row>
    <row r="1090" spans="1:4" x14ac:dyDescent="0.25">
      <c r="A1090" s="1" t="s">
        <v>16</v>
      </c>
      <c r="B1090" s="2">
        <v>1088</v>
      </c>
      <c r="C1090" s="32">
        <f>IF('Intérêts Composés'!$C$14*12+1&gt;Calculs!B1090,'Intérêts Composés'!$C$10*Calculs!B1090+'Intérêts Composés'!$C$8,C1089)</f>
        <v>109000</v>
      </c>
      <c r="D1090" s="32">
        <f>IF('Intérêts Composés'!$C$14*12+1&gt;Calculs!B1090,(D1089+'Intérêts Composés'!$C$10)*(1+'Intérêts Composés'!$C$12/100)^(1/12),D1089)</f>
        <v>360431.71254144015</v>
      </c>
    </row>
    <row r="1091" spans="1:4" x14ac:dyDescent="0.25">
      <c r="A1091" s="1" t="s">
        <v>16</v>
      </c>
      <c r="B1091" s="2">
        <v>1089</v>
      </c>
      <c r="C1091" s="32">
        <f>IF('Intérêts Composés'!$C$14*12+1&gt;Calculs!B1091,'Intérêts Composés'!$C$10*Calculs!B1091+'Intérêts Composés'!$C$8,C1090)</f>
        <v>109000</v>
      </c>
      <c r="D1091" s="32">
        <f>IF('Intérêts Composés'!$C$14*12+1&gt;Calculs!B1091,(D1090+'Intérêts Composés'!$C$10)*(1+'Intérêts Composés'!$C$12/100)^(1/12),D1090)</f>
        <v>360431.71254144015</v>
      </c>
    </row>
    <row r="1092" spans="1:4" x14ac:dyDescent="0.25">
      <c r="A1092" s="1" t="s">
        <v>16</v>
      </c>
      <c r="B1092" s="2">
        <v>1090</v>
      </c>
      <c r="C1092" s="32">
        <f>IF('Intérêts Composés'!$C$14*12+1&gt;Calculs!B1092,'Intérêts Composés'!$C$10*Calculs!B1092+'Intérêts Composés'!$C$8,C1091)</f>
        <v>109000</v>
      </c>
      <c r="D1092" s="32">
        <f>IF('Intérêts Composés'!$C$14*12+1&gt;Calculs!B1092,(D1091+'Intérêts Composés'!$C$10)*(1+'Intérêts Composés'!$C$12/100)^(1/12),D1091)</f>
        <v>360431.71254144015</v>
      </c>
    </row>
    <row r="1093" spans="1:4" x14ac:dyDescent="0.25">
      <c r="A1093" s="1" t="s">
        <v>16</v>
      </c>
      <c r="B1093" s="2">
        <v>1091</v>
      </c>
      <c r="C1093" s="32">
        <f>IF('Intérêts Composés'!$C$14*12+1&gt;Calculs!B1093,'Intérêts Composés'!$C$10*Calculs!B1093+'Intérêts Composés'!$C$8,C1092)</f>
        <v>109000</v>
      </c>
      <c r="D1093" s="32">
        <f>IF('Intérêts Composés'!$C$14*12+1&gt;Calculs!B1093,(D1092+'Intérêts Composés'!$C$10)*(1+'Intérêts Composés'!$C$12/100)^(1/12),D1092)</f>
        <v>360431.71254144015</v>
      </c>
    </row>
    <row r="1094" spans="1:4" x14ac:dyDescent="0.25">
      <c r="A1094" s="1" t="s">
        <v>16</v>
      </c>
      <c r="B1094" s="2">
        <v>1092</v>
      </c>
      <c r="C1094" s="32">
        <f>IF('Intérêts Composés'!$C$14*12+1&gt;Calculs!B1094,'Intérêts Composés'!$C$10*Calculs!B1094+'Intérêts Composés'!$C$8,C1093)</f>
        <v>109000</v>
      </c>
      <c r="D1094" s="32">
        <f>IF('Intérêts Composés'!$C$14*12+1&gt;Calculs!B1094,(D1093+'Intérêts Composés'!$C$10)*(1+'Intérêts Composés'!$C$12/100)^(1/12),D1093)</f>
        <v>360431.71254144015</v>
      </c>
    </row>
    <row r="1095" spans="1:4" x14ac:dyDescent="0.25">
      <c r="A1095" s="1" t="s">
        <v>16</v>
      </c>
      <c r="B1095" s="2">
        <v>1093</v>
      </c>
      <c r="C1095" s="32">
        <f>IF('Intérêts Composés'!$C$14*12+1&gt;Calculs!B1095,'Intérêts Composés'!$C$10*Calculs!B1095+'Intérêts Composés'!$C$8,C1094)</f>
        <v>109000</v>
      </c>
      <c r="D1095" s="32">
        <f>IF('Intérêts Composés'!$C$14*12+1&gt;Calculs!B1095,(D1094+'Intérêts Composés'!$C$10)*(1+'Intérêts Composés'!$C$12/100)^(1/12),D1094)</f>
        <v>360431.71254144015</v>
      </c>
    </row>
    <row r="1096" spans="1:4" x14ac:dyDescent="0.25">
      <c r="A1096" s="1" t="s">
        <v>16</v>
      </c>
      <c r="B1096" s="2">
        <v>1094</v>
      </c>
      <c r="C1096" s="32">
        <f>IF('Intérêts Composés'!$C$14*12+1&gt;Calculs!B1096,'Intérêts Composés'!$C$10*Calculs!B1096+'Intérêts Composés'!$C$8,C1095)</f>
        <v>109000</v>
      </c>
      <c r="D1096" s="32">
        <f>IF('Intérêts Composés'!$C$14*12+1&gt;Calculs!B1096,(D1095+'Intérêts Composés'!$C$10)*(1+'Intérêts Composés'!$C$12/100)^(1/12),D1095)</f>
        <v>360431.71254144015</v>
      </c>
    </row>
    <row r="1097" spans="1:4" x14ac:dyDescent="0.25">
      <c r="A1097" s="1" t="s">
        <v>16</v>
      </c>
      <c r="B1097" s="2">
        <v>1095</v>
      </c>
      <c r="C1097" s="32">
        <f>IF('Intérêts Composés'!$C$14*12+1&gt;Calculs!B1097,'Intérêts Composés'!$C$10*Calculs!B1097+'Intérêts Composés'!$C$8,C1096)</f>
        <v>109000</v>
      </c>
      <c r="D1097" s="32">
        <f>IF('Intérêts Composés'!$C$14*12+1&gt;Calculs!B1097,(D1096+'Intérêts Composés'!$C$10)*(1+'Intérêts Composés'!$C$12/100)^(1/12),D1096)</f>
        <v>360431.71254144015</v>
      </c>
    </row>
    <row r="1098" spans="1:4" x14ac:dyDescent="0.25">
      <c r="A1098" s="1" t="s">
        <v>16</v>
      </c>
      <c r="B1098" s="2">
        <v>1096</v>
      </c>
      <c r="C1098" s="32">
        <f>IF('Intérêts Composés'!$C$14*12+1&gt;Calculs!B1098,'Intérêts Composés'!$C$10*Calculs!B1098+'Intérêts Composés'!$C$8,C1097)</f>
        <v>109000</v>
      </c>
      <c r="D1098" s="32">
        <f>IF('Intérêts Composés'!$C$14*12+1&gt;Calculs!B1098,(D1097+'Intérêts Composés'!$C$10)*(1+'Intérêts Composés'!$C$12/100)^(1/12),D1097)</f>
        <v>360431.71254144015</v>
      </c>
    </row>
    <row r="1099" spans="1:4" x14ac:dyDescent="0.25">
      <c r="A1099" s="1" t="s">
        <v>16</v>
      </c>
      <c r="B1099" s="2">
        <v>1097</v>
      </c>
      <c r="C1099" s="32">
        <f>IF('Intérêts Composés'!$C$14*12+1&gt;Calculs!B1099,'Intérêts Composés'!$C$10*Calculs!B1099+'Intérêts Composés'!$C$8,C1098)</f>
        <v>109000</v>
      </c>
      <c r="D1099" s="32">
        <f>IF('Intérêts Composés'!$C$14*12+1&gt;Calculs!B1099,(D1098+'Intérêts Composés'!$C$10)*(1+'Intérêts Composés'!$C$12/100)^(1/12),D1098)</f>
        <v>360431.71254144015</v>
      </c>
    </row>
    <row r="1100" spans="1:4" x14ac:dyDescent="0.25">
      <c r="A1100" s="1" t="s">
        <v>16</v>
      </c>
      <c r="B1100" s="2">
        <v>1098</v>
      </c>
      <c r="C1100" s="32">
        <f>IF('Intérêts Composés'!$C$14*12+1&gt;Calculs!B1100,'Intérêts Composés'!$C$10*Calculs!B1100+'Intérêts Composés'!$C$8,C1099)</f>
        <v>109000</v>
      </c>
      <c r="D1100" s="32">
        <f>IF('Intérêts Composés'!$C$14*12+1&gt;Calculs!B1100,(D1099+'Intérêts Composés'!$C$10)*(1+'Intérêts Composés'!$C$12/100)^(1/12),D1099)</f>
        <v>360431.71254144015</v>
      </c>
    </row>
    <row r="1101" spans="1:4" x14ac:dyDescent="0.25">
      <c r="A1101" s="1" t="s">
        <v>16</v>
      </c>
      <c r="B1101" s="2">
        <v>1099</v>
      </c>
      <c r="C1101" s="32">
        <f>IF('Intérêts Composés'!$C$14*12+1&gt;Calculs!B1101,'Intérêts Composés'!$C$10*Calculs!B1101+'Intérêts Composés'!$C$8,C1100)</f>
        <v>109000</v>
      </c>
      <c r="D1101" s="32">
        <f>IF('Intérêts Composés'!$C$14*12+1&gt;Calculs!B1101,(D1100+'Intérêts Composés'!$C$10)*(1+'Intérêts Composés'!$C$12/100)^(1/12),D1100)</f>
        <v>360431.71254144015</v>
      </c>
    </row>
    <row r="1102" spans="1:4" x14ac:dyDescent="0.25">
      <c r="A1102" s="1" t="s">
        <v>16</v>
      </c>
      <c r="B1102" s="2">
        <v>1100</v>
      </c>
      <c r="C1102" s="32">
        <f>IF('Intérêts Composés'!$C$14*12+1&gt;Calculs!B1102,'Intérêts Composés'!$C$10*Calculs!B1102+'Intérêts Composés'!$C$8,C1101)</f>
        <v>109000</v>
      </c>
      <c r="D1102" s="32">
        <f>IF('Intérêts Composés'!$C$14*12+1&gt;Calculs!B1102,(D1101+'Intérêts Composés'!$C$10)*(1+'Intérêts Composés'!$C$12/100)^(1/12),D1101)</f>
        <v>360431.71254144015</v>
      </c>
    </row>
    <row r="1103" spans="1:4" x14ac:dyDescent="0.25">
      <c r="A1103" s="1" t="s">
        <v>16</v>
      </c>
      <c r="B1103" s="2">
        <v>1101</v>
      </c>
      <c r="C1103" s="32">
        <f>IF('Intérêts Composés'!$C$14*12+1&gt;Calculs!B1103,'Intérêts Composés'!$C$10*Calculs!B1103+'Intérêts Composés'!$C$8,C1102)</f>
        <v>109000</v>
      </c>
      <c r="D1103" s="32">
        <f>IF('Intérêts Composés'!$C$14*12+1&gt;Calculs!B1103,(D1102+'Intérêts Composés'!$C$10)*(1+'Intérêts Composés'!$C$12/100)^(1/12),D1102)</f>
        <v>360431.71254144015</v>
      </c>
    </row>
    <row r="1104" spans="1:4" x14ac:dyDescent="0.25">
      <c r="A1104" s="1" t="s">
        <v>16</v>
      </c>
      <c r="B1104" s="2">
        <v>1102</v>
      </c>
      <c r="C1104" s="32">
        <f>IF('Intérêts Composés'!$C$14*12+1&gt;Calculs!B1104,'Intérêts Composés'!$C$10*Calculs!B1104+'Intérêts Composés'!$C$8,C1103)</f>
        <v>109000</v>
      </c>
      <c r="D1104" s="32">
        <f>IF('Intérêts Composés'!$C$14*12+1&gt;Calculs!B1104,(D1103+'Intérêts Composés'!$C$10)*(1+'Intérêts Composés'!$C$12/100)^(1/12),D1103)</f>
        <v>360431.71254144015</v>
      </c>
    </row>
    <row r="1105" spans="1:4" x14ac:dyDescent="0.25">
      <c r="A1105" s="1" t="s">
        <v>16</v>
      </c>
      <c r="B1105" s="2">
        <v>1103</v>
      </c>
      <c r="C1105" s="32">
        <f>IF('Intérêts Composés'!$C$14*12+1&gt;Calculs!B1105,'Intérêts Composés'!$C$10*Calculs!B1105+'Intérêts Composés'!$C$8,C1104)</f>
        <v>109000</v>
      </c>
      <c r="D1105" s="32">
        <f>IF('Intérêts Composés'!$C$14*12+1&gt;Calculs!B1105,(D1104+'Intérêts Composés'!$C$10)*(1+'Intérêts Composés'!$C$12/100)^(1/12),D1104)</f>
        <v>360431.71254144015</v>
      </c>
    </row>
    <row r="1106" spans="1:4" x14ac:dyDescent="0.25">
      <c r="A1106" s="1" t="s">
        <v>16</v>
      </c>
      <c r="B1106" s="2">
        <v>1104</v>
      </c>
      <c r="C1106" s="32">
        <f>IF('Intérêts Composés'!$C$14*12+1&gt;Calculs!B1106,'Intérêts Composés'!$C$10*Calculs!B1106+'Intérêts Composés'!$C$8,C1105)</f>
        <v>109000</v>
      </c>
      <c r="D1106" s="32">
        <f>IF('Intérêts Composés'!$C$14*12+1&gt;Calculs!B1106,(D1105+'Intérêts Composés'!$C$10)*(1+'Intérêts Composés'!$C$12/100)^(1/12),D1105)</f>
        <v>360431.71254144015</v>
      </c>
    </row>
    <row r="1107" spans="1:4" x14ac:dyDescent="0.25">
      <c r="A1107" s="1" t="s">
        <v>16</v>
      </c>
      <c r="B1107" s="2">
        <v>1105</v>
      </c>
      <c r="C1107" s="32">
        <f>IF('Intérêts Composés'!$C$14*12+1&gt;Calculs!B1107,'Intérêts Composés'!$C$10*Calculs!B1107+'Intérêts Composés'!$C$8,C1106)</f>
        <v>109000</v>
      </c>
      <c r="D1107" s="32">
        <f>IF('Intérêts Composés'!$C$14*12+1&gt;Calculs!B1107,(D1106+'Intérêts Composés'!$C$10)*(1+'Intérêts Composés'!$C$12/100)^(1/12),D1106)</f>
        <v>360431.71254144015</v>
      </c>
    </row>
    <row r="1108" spans="1:4" x14ac:dyDescent="0.25">
      <c r="A1108" s="1" t="s">
        <v>16</v>
      </c>
      <c r="B1108" s="2">
        <v>1106</v>
      </c>
      <c r="C1108" s="32">
        <f>IF('Intérêts Composés'!$C$14*12+1&gt;Calculs!B1108,'Intérêts Composés'!$C$10*Calculs!B1108+'Intérêts Composés'!$C$8,C1107)</f>
        <v>109000</v>
      </c>
      <c r="D1108" s="32">
        <f>IF('Intérêts Composés'!$C$14*12+1&gt;Calculs!B1108,(D1107+'Intérêts Composés'!$C$10)*(1+'Intérêts Composés'!$C$12/100)^(1/12),D1107)</f>
        <v>360431.71254144015</v>
      </c>
    </row>
    <row r="1109" spans="1:4" x14ac:dyDescent="0.25">
      <c r="A1109" s="1" t="s">
        <v>16</v>
      </c>
      <c r="B1109" s="2">
        <v>1107</v>
      </c>
      <c r="C1109" s="32">
        <f>IF('Intérêts Composés'!$C$14*12+1&gt;Calculs!B1109,'Intérêts Composés'!$C$10*Calculs!B1109+'Intérêts Composés'!$C$8,C1108)</f>
        <v>109000</v>
      </c>
      <c r="D1109" s="32">
        <f>IF('Intérêts Composés'!$C$14*12+1&gt;Calculs!B1109,(D1108+'Intérêts Composés'!$C$10)*(1+'Intérêts Composés'!$C$12/100)^(1/12),D1108)</f>
        <v>360431.71254144015</v>
      </c>
    </row>
    <row r="1110" spans="1:4" x14ac:dyDescent="0.25">
      <c r="A1110" s="1" t="s">
        <v>16</v>
      </c>
      <c r="B1110" s="2">
        <v>1108</v>
      </c>
      <c r="C1110" s="32">
        <f>IF('Intérêts Composés'!$C$14*12+1&gt;Calculs!B1110,'Intérêts Composés'!$C$10*Calculs!B1110+'Intérêts Composés'!$C$8,C1109)</f>
        <v>109000</v>
      </c>
      <c r="D1110" s="32">
        <f>IF('Intérêts Composés'!$C$14*12+1&gt;Calculs!B1110,(D1109+'Intérêts Composés'!$C$10)*(1+'Intérêts Composés'!$C$12/100)^(1/12),D1109)</f>
        <v>360431.71254144015</v>
      </c>
    </row>
    <row r="1111" spans="1:4" x14ac:dyDescent="0.25">
      <c r="A1111" s="1" t="s">
        <v>16</v>
      </c>
      <c r="B1111" s="2">
        <v>1109</v>
      </c>
      <c r="C1111" s="32">
        <f>IF('Intérêts Composés'!$C$14*12+1&gt;Calculs!B1111,'Intérêts Composés'!$C$10*Calculs!B1111+'Intérêts Composés'!$C$8,C1110)</f>
        <v>109000</v>
      </c>
      <c r="D1111" s="32">
        <f>IF('Intérêts Composés'!$C$14*12+1&gt;Calculs!B1111,(D1110+'Intérêts Composés'!$C$10)*(1+'Intérêts Composés'!$C$12/100)^(1/12),D1110)</f>
        <v>360431.71254144015</v>
      </c>
    </row>
    <row r="1112" spans="1:4" x14ac:dyDescent="0.25">
      <c r="A1112" s="1" t="s">
        <v>16</v>
      </c>
      <c r="B1112" s="2">
        <v>1110</v>
      </c>
      <c r="C1112" s="32">
        <f>IF('Intérêts Composés'!$C$14*12+1&gt;Calculs!B1112,'Intérêts Composés'!$C$10*Calculs!B1112+'Intérêts Composés'!$C$8,C1111)</f>
        <v>109000</v>
      </c>
      <c r="D1112" s="32">
        <f>IF('Intérêts Composés'!$C$14*12+1&gt;Calculs!B1112,(D1111+'Intérêts Composés'!$C$10)*(1+'Intérêts Composés'!$C$12/100)^(1/12),D1111)</f>
        <v>360431.71254144015</v>
      </c>
    </row>
    <row r="1113" spans="1:4" x14ac:dyDescent="0.25">
      <c r="A1113" s="1" t="s">
        <v>16</v>
      </c>
      <c r="B1113" s="2">
        <v>1111</v>
      </c>
      <c r="C1113" s="32">
        <f>IF('Intérêts Composés'!$C$14*12+1&gt;Calculs!B1113,'Intérêts Composés'!$C$10*Calculs!B1113+'Intérêts Composés'!$C$8,C1112)</f>
        <v>109000</v>
      </c>
      <c r="D1113" s="32">
        <f>IF('Intérêts Composés'!$C$14*12+1&gt;Calculs!B1113,(D1112+'Intérêts Composés'!$C$10)*(1+'Intérêts Composés'!$C$12/100)^(1/12),D1112)</f>
        <v>360431.71254144015</v>
      </c>
    </row>
    <row r="1114" spans="1:4" x14ac:dyDescent="0.25">
      <c r="A1114" s="1" t="s">
        <v>16</v>
      </c>
      <c r="B1114" s="2">
        <v>1112</v>
      </c>
      <c r="C1114" s="32">
        <f>IF('Intérêts Composés'!$C$14*12+1&gt;Calculs!B1114,'Intérêts Composés'!$C$10*Calculs!B1114+'Intérêts Composés'!$C$8,C1113)</f>
        <v>109000</v>
      </c>
      <c r="D1114" s="32">
        <f>IF('Intérêts Composés'!$C$14*12+1&gt;Calculs!B1114,(D1113+'Intérêts Composés'!$C$10)*(1+'Intérêts Composés'!$C$12/100)^(1/12),D1113)</f>
        <v>360431.71254144015</v>
      </c>
    </row>
    <row r="1115" spans="1:4" x14ac:dyDescent="0.25">
      <c r="A1115" s="1" t="s">
        <v>16</v>
      </c>
      <c r="B1115" s="2">
        <v>1113</v>
      </c>
      <c r="C1115" s="32">
        <f>IF('Intérêts Composés'!$C$14*12+1&gt;Calculs!B1115,'Intérêts Composés'!$C$10*Calculs!B1115+'Intérêts Composés'!$C$8,C1114)</f>
        <v>109000</v>
      </c>
      <c r="D1115" s="32">
        <f>IF('Intérêts Composés'!$C$14*12+1&gt;Calculs!B1115,(D1114+'Intérêts Composés'!$C$10)*(1+'Intérêts Composés'!$C$12/100)^(1/12),D1114)</f>
        <v>360431.71254144015</v>
      </c>
    </row>
    <row r="1116" spans="1:4" x14ac:dyDescent="0.25">
      <c r="A1116" s="1" t="s">
        <v>16</v>
      </c>
      <c r="B1116" s="2">
        <v>1114</v>
      </c>
      <c r="C1116" s="32">
        <f>IF('Intérêts Composés'!$C$14*12+1&gt;Calculs!B1116,'Intérêts Composés'!$C$10*Calculs!B1116+'Intérêts Composés'!$C$8,C1115)</f>
        <v>109000</v>
      </c>
      <c r="D1116" s="32">
        <f>IF('Intérêts Composés'!$C$14*12+1&gt;Calculs!B1116,(D1115+'Intérêts Composés'!$C$10)*(1+'Intérêts Composés'!$C$12/100)^(1/12),D1115)</f>
        <v>360431.71254144015</v>
      </c>
    </row>
    <row r="1117" spans="1:4" x14ac:dyDescent="0.25">
      <c r="A1117" s="1" t="s">
        <v>16</v>
      </c>
      <c r="B1117" s="2">
        <v>1115</v>
      </c>
      <c r="C1117" s="32">
        <f>IF('Intérêts Composés'!$C$14*12+1&gt;Calculs!B1117,'Intérêts Composés'!$C$10*Calculs!B1117+'Intérêts Composés'!$C$8,C1116)</f>
        <v>109000</v>
      </c>
      <c r="D1117" s="32">
        <f>IF('Intérêts Composés'!$C$14*12+1&gt;Calculs!B1117,(D1116+'Intérêts Composés'!$C$10)*(1+'Intérêts Composés'!$C$12/100)^(1/12),D1116)</f>
        <v>360431.71254144015</v>
      </c>
    </row>
    <row r="1118" spans="1:4" x14ac:dyDescent="0.25">
      <c r="A1118" s="1" t="s">
        <v>16</v>
      </c>
      <c r="B1118" s="2">
        <v>1116</v>
      </c>
      <c r="C1118" s="32">
        <f>IF('Intérêts Composés'!$C$14*12+1&gt;Calculs!B1118,'Intérêts Composés'!$C$10*Calculs!B1118+'Intérêts Composés'!$C$8,C1117)</f>
        <v>109000</v>
      </c>
      <c r="D1118" s="32">
        <f>IF('Intérêts Composés'!$C$14*12+1&gt;Calculs!B1118,(D1117+'Intérêts Composés'!$C$10)*(1+'Intérêts Composés'!$C$12/100)^(1/12),D1117)</f>
        <v>360431.71254144015</v>
      </c>
    </row>
    <row r="1119" spans="1:4" x14ac:dyDescent="0.25">
      <c r="A1119" s="1" t="s">
        <v>16</v>
      </c>
      <c r="B1119" s="2">
        <v>1117</v>
      </c>
      <c r="C1119" s="32">
        <f>IF('Intérêts Composés'!$C$14*12+1&gt;Calculs!B1119,'Intérêts Composés'!$C$10*Calculs!B1119+'Intérêts Composés'!$C$8,C1118)</f>
        <v>109000</v>
      </c>
      <c r="D1119" s="32">
        <f>IF('Intérêts Composés'!$C$14*12+1&gt;Calculs!B1119,(D1118+'Intérêts Composés'!$C$10)*(1+'Intérêts Composés'!$C$12/100)^(1/12),D1118)</f>
        <v>360431.71254144015</v>
      </c>
    </row>
    <row r="1120" spans="1:4" x14ac:dyDescent="0.25">
      <c r="A1120" s="1" t="s">
        <v>16</v>
      </c>
      <c r="B1120" s="2">
        <v>1118</v>
      </c>
      <c r="C1120" s="32">
        <f>IF('Intérêts Composés'!$C$14*12+1&gt;Calculs!B1120,'Intérêts Composés'!$C$10*Calculs!B1120+'Intérêts Composés'!$C$8,C1119)</f>
        <v>109000</v>
      </c>
      <c r="D1120" s="32">
        <f>IF('Intérêts Composés'!$C$14*12+1&gt;Calculs!B1120,(D1119+'Intérêts Composés'!$C$10)*(1+'Intérêts Composés'!$C$12/100)^(1/12),D1119)</f>
        <v>360431.71254144015</v>
      </c>
    </row>
    <row r="1121" spans="1:4" x14ac:dyDescent="0.25">
      <c r="A1121" s="1" t="s">
        <v>16</v>
      </c>
      <c r="B1121" s="2">
        <v>1119</v>
      </c>
      <c r="C1121" s="32">
        <f>IF('Intérêts Composés'!$C$14*12+1&gt;Calculs!B1121,'Intérêts Composés'!$C$10*Calculs!B1121+'Intérêts Composés'!$C$8,C1120)</f>
        <v>109000</v>
      </c>
      <c r="D1121" s="32">
        <f>IF('Intérêts Composés'!$C$14*12+1&gt;Calculs!B1121,(D1120+'Intérêts Composés'!$C$10)*(1+'Intérêts Composés'!$C$12/100)^(1/12),D1120)</f>
        <v>360431.71254144015</v>
      </c>
    </row>
    <row r="1122" spans="1:4" x14ac:dyDescent="0.25">
      <c r="A1122" s="1" t="s">
        <v>16</v>
      </c>
      <c r="B1122" s="2">
        <v>1120</v>
      </c>
      <c r="C1122" s="32">
        <f>IF('Intérêts Composés'!$C$14*12+1&gt;Calculs!B1122,'Intérêts Composés'!$C$10*Calculs!B1122+'Intérêts Composés'!$C$8,C1121)</f>
        <v>109000</v>
      </c>
      <c r="D1122" s="32">
        <f>IF('Intérêts Composés'!$C$14*12+1&gt;Calculs!B1122,(D1121+'Intérêts Composés'!$C$10)*(1+'Intérêts Composés'!$C$12/100)^(1/12),D1121)</f>
        <v>360431.71254144015</v>
      </c>
    </row>
    <row r="1123" spans="1:4" x14ac:dyDescent="0.25">
      <c r="A1123" s="1" t="s">
        <v>16</v>
      </c>
      <c r="B1123" s="2">
        <v>1121</v>
      </c>
      <c r="C1123" s="32">
        <f>IF('Intérêts Composés'!$C$14*12+1&gt;Calculs!B1123,'Intérêts Composés'!$C$10*Calculs!B1123+'Intérêts Composés'!$C$8,C1122)</f>
        <v>109000</v>
      </c>
      <c r="D1123" s="32">
        <f>IF('Intérêts Composés'!$C$14*12+1&gt;Calculs!B1123,(D1122+'Intérêts Composés'!$C$10)*(1+'Intérêts Composés'!$C$12/100)^(1/12),D1122)</f>
        <v>360431.71254144015</v>
      </c>
    </row>
    <row r="1124" spans="1:4" x14ac:dyDescent="0.25">
      <c r="A1124" s="1" t="s">
        <v>16</v>
      </c>
      <c r="B1124" s="2">
        <v>1122</v>
      </c>
      <c r="C1124" s="32">
        <f>IF('Intérêts Composés'!$C$14*12+1&gt;Calculs!B1124,'Intérêts Composés'!$C$10*Calculs!B1124+'Intérêts Composés'!$C$8,C1123)</f>
        <v>109000</v>
      </c>
      <c r="D1124" s="32">
        <f>IF('Intérêts Composés'!$C$14*12+1&gt;Calculs!B1124,(D1123+'Intérêts Composés'!$C$10)*(1+'Intérêts Composés'!$C$12/100)^(1/12),D1123)</f>
        <v>360431.71254144015</v>
      </c>
    </row>
    <row r="1125" spans="1:4" x14ac:dyDescent="0.25">
      <c r="A1125" s="1" t="s">
        <v>16</v>
      </c>
      <c r="B1125" s="2">
        <v>1123</v>
      </c>
      <c r="C1125" s="32">
        <f>IF('Intérêts Composés'!$C$14*12+1&gt;Calculs!B1125,'Intérêts Composés'!$C$10*Calculs!B1125+'Intérêts Composés'!$C$8,C1124)</f>
        <v>109000</v>
      </c>
      <c r="D1125" s="32">
        <f>IF('Intérêts Composés'!$C$14*12+1&gt;Calculs!B1125,(D1124+'Intérêts Composés'!$C$10)*(1+'Intérêts Composés'!$C$12/100)^(1/12),D1124)</f>
        <v>360431.71254144015</v>
      </c>
    </row>
    <row r="1126" spans="1:4" x14ac:dyDescent="0.25">
      <c r="A1126" s="1" t="s">
        <v>16</v>
      </c>
      <c r="B1126" s="2">
        <v>1124</v>
      </c>
      <c r="C1126" s="32">
        <f>IF('Intérêts Composés'!$C$14*12+1&gt;Calculs!B1126,'Intérêts Composés'!$C$10*Calculs!B1126+'Intérêts Composés'!$C$8,C1125)</f>
        <v>109000</v>
      </c>
      <c r="D1126" s="32">
        <f>IF('Intérêts Composés'!$C$14*12+1&gt;Calculs!B1126,(D1125+'Intérêts Composés'!$C$10)*(1+'Intérêts Composés'!$C$12/100)^(1/12),D1125)</f>
        <v>360431.71254144015</v>
      </c>
    </row>
    <row r="1127" spans="1:4" x14ac:dyDescent="0.25">
      <c r="A1127" s="1" t="s">
        <v>16</v>
      </c>
      <c r="B1127" s="2">
        <v>1125</v>
      </c>
      <c r="C1127" s="32">
        <f>IF('Intérêts Composés'!$C$14*12+1&gt;Calculs!B1127,'Intérêts Composés'!$C$10*Calculs!B1127+'Intérêts Composés'!$C$8,C1126)</f>
        <v>109000</v>
      </c>
      <c r="D1127" s="32">
        <f>IF('Intérêts Composés'!$C$14*12+1&gt;Calculs!B1127,(D1126+'Intérêts Composés'!$C$10)*(1+'Intérêts Composés'!$C$12/100)^(1/12),D1126)</f>
        <v>360431.71254144015</v>
      </c>
    </row>
    <row r="1128" spans="1:4" x14ac:dyDescent="0.25">
      <c r="A1128" s="1" t="s">
        <v>16</v>
      </c>
      <c r="B1128" s="2">
        <v>1126</v>
      </c>
      <c r="C1128" s="32">
        <f>IF('Intérêts Composés'!$C$14*12+1&gt;Calculs!B1128,'Intérêts Composés'!$C$10*Calculs!B1128+'Intérêts Composés'!$C$8,C1127)</f>
        <v>109000</v>
      </c>
      <c r="D1128" s="32">
        <f>IF('Intérêts Composés'!$C$14*12+1&gt;Calculs!B1128,(D1127+'Intérêts Composés'!$C$10)*(1+'Intérêts Composés'!$C$12/100)^(1/12),D1127)</f>
        <v>360431.71254144015</v>
      </c>
    </row>
    <row r="1129" spans="1:4" x14ac:dyDescent="0.25">
      <c r="A1129" s="1" t="s">
        <v>16</v>
      </c>
      <c r="B1129" s="2">
        <v>1127</v>
      </c>
      <c r="C1129" s="32">
        <f>IF('Intérêts Composés'!$C$14*12+1&gt;Calculs!B1129,'Intérêts Composés'!$C$10*Calculs!B1129+'Intérêts Composés'!$C$8,C1128)</f>
        <v>109000</v>
      </c>
      <c r="D1129" s="32">
        <f>IF('Intérêts Composés'!$C$14*12+1&gt;Calculs!B1129,(D1128+'Intérêts Composés'!$C$10)*(1+'Intérêts Composés'!$C$12/100)^(1/12),D1128)</f>
        <v>360431.71254144015</v>
      </c>
    </row>
    <row r="1130" spans="1:4" x14ac:dyDescent="0.25">
      <c r="A1130" s="1" t="s">
        <v>16</v>
      </c>
      <c r="B1130" s="2">
        <v>1128</v>
      </c>
      <c r="C1130" s="32">
        <f>IF('Intérêts Composés'!$C$14*12+1&gt;Calculs!B1130,'Intérêts Composés'!$C$10*Calculs!B1130+'Intérêts Composés'!$C$8,C1129)</f>
        <v>109000</v>
      </c>
      <c r="D1130" s="32">
        <f>IF('Intérêts Composés'!$C$14*12+1&gt;Calculs!B1130,(D1129+'Intérêts Composés'!$C$10)*(1+'Intérêts Composés'!$C$12/100)^(1/12),D1129)</f>
        <v>360431.71254144015</v>
      </c>
    </row>
    <row r="1131" spans="1:4" x14ac:dyDescent="0.25">
      <c r="A1131" s="1" t="s">
        <v>16</v>
      </c>
      <c r="B1131" s="2">
        <v>1129</v>
      </c>
      <c r="C1131" s="32">
        <f>IF('Intérêts Composés'!$C$14*12+1&gt;Calculs!B1131,'Intérêts Composés'!$C$10*Calculs!B1131+'Intérêts Composés'!$C$8,C1130)</f>
        <v>109000</v>
      </c>
      <c r="D1131" s="32">
        <f>IF('Intérêts Composés'!$C$14*12+1&gt;Calculs!B1131,(D1130+'Intérêts Composés'!$C$10)*(1+'Intérêts Composés'!$C$12/100)^(1/12),D1130)</f>
        <v>360431.71254144015</v>
      </c>
    </row>
    <row r="1132" spans="1:4" x14ac:dyDescent="0.25">
      <c r="A1132" s="1" t="s">
        <v>16</v>
      </c>
      <c r="B1132" s="2">
        <v>1130</v>
      </c>
      <c r="C1132" s="32">
        <f>IF('Intérêts Composés'!$C$14*12+1&gt;Calculs!B1132,'Intérêts Composés'!$C$10*Calculs!B1132+'Intérêts Composés'!$C$8,C1131)</f>
        <v>109000</v>
      </c>
      <c r="D1132" s="32">
        <f>IF('Intérêts Composés'!$C$14*12+1&gt;Calculs!B1132,(D1131+'Intérêts Composés'!$C$10)*(1+'Intérêts Composés'!$C$12/100)^(1/12),D1131)</f>
        <v>360431.71254144015</v>
      </c>
    </row>
    <row r="1133" spans="1:4" x14ac:dyDescent="0.25">
      <c r="A1133" s="1" t="s">
        <v>16</v>
      </c>
      <c r="B1133" s="2">
        <v>1131</v>
      </c>
      <c r="C1133" s="32">
        <f>IF('Intérêts Composés'!$C$14*12+1&gt;Calculs!B1133,'Intérêts Composés'!$C$10*Calculs!B1133+'Intérêts Composés'!$C$8,C1132)</f>
        <v>109000</v>
      </c>
      <c r="D1133" s="32">
        <f>IF('Intérêts Composés'!$C$14*12+1&gt;Calculs!B1133,(D1132+'Intérêts Composés'!$C$10)*(1+'Intérêts Composés'!$C$12/100)^(1/12),D1132)</f>
        <v>360431.71254144015</v>
      </c>
    </row>
    <row r="1134" spans="1:4" x14ac:dyDescent="0.25">
      <c r="A1134" s="1" t="s">
        <v>16</v>
      </c>
      <c r="B1134" s="2">
        <v>1132</v>
      </c>
      <c r="C1134" s="32">
        <f>IF('Intérêts Composés'!$C$14*12+1&gt;Calculs!B1134,'Intérêts Composés'!$C$10*Calculs!B1134+'Intérêts Composés'!$C$8,C1133)</f>
        <v>109000</v>
      </c>
      <c r="D1134" s="32">
        <f>IF('Intérêts Composés'!$C$14*12+1&gt;Calculs!B1134,(D1133+'Intérêts Composés'!$C$10)*(1+'Intérêts Composés'!$C$12/100)^(1/12),D1133)</f>
        <v>360431.71254144015</v>
      </c>
    </row>
    <row r="1135" spans="1:4" x14ac:dyDescent="0.25">
      <c r="A1135" s="1" t="s">
        <v>16</v>
      </c>
      <c r="B1135" s="2">
        <v>1133</v>
      </c>
      <c r="C1135" s="32">
        <f>IF('Intérêts Composés'!$C$14*12+1&gt;Calculs!B1135,'Intérêts Composés'!$C$10*Calculs!B1135+'Intérêts Composés'!$C$8,C1134)</f>
        <v>109000</v>
      </c>
      <c r="D1135" s="32">
        <f>IF('Intérêts Composés'!$C$14*12+1&gt;Calculs!B1135,(D1134+'Intérêts Composés'!$C$10)*(1+'Intérêts Composés'!$C$12/100)^(1/12),D1134)</f>
        <v>360431.71254144015</v>
      </c>
    </row>
    <row r="1136" spans="1:4" x14ac:dyDescent="0.25">
      <c r="A1136" s="1" t="s">
        <v>16</v>
      </c>
      <c r="B1136" s="2">
        <v>1134</v>
      </c>
      <c r="C1136" s="32">
        <f>IF('Intérêts Composés'!$C$14*12+1&gt;Calculs!B1136,'Intérêts Composés'!$C$10*Calculs!B1136+'Intérêts Composés'!$C$8,C1135)</f>
        <v>109000</v>
      </c>
      <c r="D1136" s="32">
        <f>IF('Intérêts Composés'!$C$14*12+1&gt;Calculs!B1136,(D1135+'Intérêts Composés'!$C$10)*(1+'Intérêts Composés'!$C$12/100)^(1/12),D1135)</f>
        <v>360431.71254144015</v>
      </c>
    </row>
    <row r="1137" spans="1:4" x14ac:dyDescent="0.25">
      <c r="A1137" s="1" t="s">
        <v>16</v>
      </c>
      <c r="B1137" s="2">
        <v>1135</v>
      </c>
      <c r="C1137" s="32">
        <f>IF('Intérêts Composés'!$C$14*12+1&gt;Calculs!B1137,'Intérêts Composés'!$C$10*Calculs!B1137+'Intérêts Composés'!$C$8,C1136)</f>
        <v>109000</v>
      </c>
      <c r="D1137" s="32">
        <f>IF('Intérêts Composés'!$C$14*12+1&gt;Calculs!B1137,(D1136+'Intérêts Composés'!$C$10)*(1+'Intérêts Composés'!$C$12/100)^(1/12),D1136)</f>
        <v>360431.71254144015</v>
      </c>
    </row>
    <row r="1138" spans="1:4" x14ac:dyDescent="0.25">
      <c r="A1138" s="1" t="s">
        <v>16</v>
      </c>
      <c r="B1138" s="2">
        <v>1136</v>
      </c>
      <c r="C1138" s="32">
        <f>IF('Intérêts Composés'!$C$14*12+1&gt;Calculs!B1138,'Intérêts Composés'!$C$10*Calculs!B1138+'Intérêts Composés'!$C$8,C1137)</f>
        <v>109000</v>
      </c>
      <c r="D1138" s="32">
        <f>IF('Intérêts Composés'!$C$14*12+1&gt;Calculs!B1138,(D1137+'Intérêts Composés'!$C$10)*(1+'Intérêts Composés'!$C$12/100)^(1/12),D1137)</f>
        <v>360431.71254144015</v>
      </c>
    </row>
    <row r="1139" spans="1:4" x14ac:dyDescent="0.25">
      <c r="A1139" s="1" t="s">
        <v>16</v>
      </c>
      <c r="B1139" s="2">
        <v>1137</v>
      </c>
      <c r="C1139" s="32">
        <f>IF('Intérêts Composés'!$C$14*12+1&gt;Calculs!B1139,'Intérêts Composés'!$C$10*Calculs!B1139+'Intérêts Composés'!$C$8,C1138)</f>
        <v>109000</v>
      </c>
      <c r="D1139" s="32">
        <f>IF('Intérêts Composés'!$C$14*12+1&gt;Calculs!B1139,(D1138+'Intérêts Composés'!$C$10)*(1+'Intérêts Composés'!$C$12/100)^(1/12),D1138)</f>
        <v>360431.71254144015</v>
      </c>
    </row>
    <row r="1140" spans="1:4" x14ac:dyDescent="0.25">
      <c r="A1140" s="1" t="s">
        <v>16</v>
      </c>
      <c r="B1140" s="2">
        <v>1138</v>
      </c>
      <c r="C1140" s="32">
        <f>IF('Intérêts Composés'!$C$14*12+1&gt;Calculs!B1140,'Intérêts Composés'!$C$10*Calculs!B1140+'Intérêts Composés'!$C$8,C1139)</f>
        <v>109000</v>
      </c>
      <c r="D1140" s="32">
        <f>IF('Intérêts Composés'!$C$14*12+1&gt;Calculs!B1140,(D1139+'Intérêts Composés'!$C$10)*(1+'Intérêts Composés'!$C$12/100)^(1/12),D1139)</f>
        <v>360431.71254144015</v>
      </c>
    </row>
    <row r="1141" spans="1:4" x14ac:dyDescent="0.25">
      <c r="A1141" s="1" t="s">
        <v>16</v>
      </c>
      <c r="B1141" s="2">
        <v>1139</v>
      </c>
      <c r="C1141" s="32">
        <f>IF('Intérêts Composés'!$C$14*12+1&gt;Calculs!B1141,'Intérêts Composés'!$C$10*Calculs!B1141+'Intérêts Composés'!$C$8,C1140)</f>
        <v>109000</v>
      </c>
      <c r="D1141" s="32">
        <f>IF('Intérêts Composés'!$C$14*12+1&gt;Calculs!B1141,(D1140+'Intérêts Composés'!$C$10)*(1+'Intérêts Composés'!$C$12/100)^(1/12),D1140)</f>
        <v>360431.71254144015</v>
      </c>
    </row>
    <row r="1142" spans="1:4" x14ac:dyDescent="0.25">
      <c r="A1142" s="1" t="s">
        <v>16</v>
      </c>
      <c r="B1142" s="2">
        <v>1140</v>
      </c>
      <c r="C1142" s="32">
        <f>IF('Intérêts Composés'!$C$14*12+1&gt;Calculs!B1142,'Intérêts Composés'!$C$10*Calculs!B1142+'Intérêts Composés'!$C$8,C1141)</f>
        <v>109000</v>
      </c>
      <c r="D1142" s="32">
        <f>IF('Intérêts Composés'!$C$14*12+1&gt;Calculs!B1142,(D1141+'Intérêts Composés'!$C$10)*(1+'Intérêts Composés'!$C$12/100)^(1/12),D1141)</f>
        <v>360431.71254144015</v>
      </c>
    </row>
    <row r="1143" spans="1:4" x14ac:dyDescent="0.25">
      <c r="A1143" s="1" t="s">
        <v>16</v>
      </c>
      <c r="B1143" s="2">
        <v>1141</v>
      </c>
      <c r="C1143" s="32">
        <f>IF('Intérêts Composés'!$C$14*12+1&gt;Calculs!B1143,'Intérêts Composés'!$C$10*Calculs!B1143+'Intérêts Composés'!$C$8,C1142)</f>
        <v>109000</v>
      </c>
      <c r="D1143" s="32">
        <f>IF('Intérêts Composés'!$C$14*12+1&gt;Calculs!B1143,(D1142+'Intérêts Composés'!$C$10)*(1+'Intérêts Composés'!$C$12/100)^(1/12),D1142)</f>
        <v>360431.71254144015</v>
      </c>
    </row>
    <row r="1144" spans="1:4" x14ac:dyDescent="0.25">
      <c r="A1144" s="1" t="s">
        <v>16</v>
      </c>
      <c r="B1144" s="2">
        <v>1142</v>
      </c>
      <c r="C1144" s="32">
        <f>IF('Intérêts Composés'!$C$14*12+1&gt;Calculs!B1144,'Intérêts Composés'!$C$10*Calculs!B1144+'Intérêts Composés'!$C$8,C1143)</f>
        <v>109000</v>
      </c>
      <c r="D1144" s="32">
        <f>IF('Intérêts Composés'!$C$14*12+1&gt;Calculs!B1144,(D1143+'Intérêts Composés'!$C$10)*(1+'Intérêts Composés'!$C$12/100)^(1/12),D1143)</f>
        <v>360431.71254144015</v>
      </c>
    </row>
    <row r="1145" spans="1:4" x14ac:dyDescent="0.25">
      <c r="A1145" s="1" t="s">
        <v>16</v>
      </c>
      <c r="B1145" s="2">
        <v>1143</v>
      </c>
      <c r="C1145" s="32">
        <f>IF('Intérêts Composés'!$C$14*12+1&gt;Calculs!B1145,'Intérêts Composés'!$C$10*Calculs!B1145+'Intérêts Composés'!$C$8,C1144)</f>
        <v>109000</v>
      </c>
      <c r="D1145" s="32">
        <f>IF('Intérêts Composés'!$C$14*12+1&gt;Calculs!B1145,(D1144+'Intérêts Composés'!$C$10)*(1+'Intérêts Composés'!$C$12/100)^(1/12),D1144)</f>
        <v>360431.71254144015</v>
      </c>
    </row>
    <row r="1146" spans="1:4" x14ac:dyDescent="0.25">
      <c r="A1146" s="1" t="s">
        <v>16</v>
      </c>
      <c r="B1146" s="2">
        <v>1144</v>
      </c>
      <c r="C1146" s="32">
        <f>IF('Intérêts Composés'!$C$14*12+1&gt;Calculs!B1146,'Intérêts Composés'!$C$10*Calculs!B1146+'Intérêts Composés'!$C$8,C1145)</f>
        <v>109000</v>
      </c>
      <c r="D1146" s="32">
        <f>IF('Intérêts Composés'!$C$14*12+1&gt;Calculs!B1146,(D1145+'Intérêts Composés'!$C$10)*(1+'Intérêts Composés'!$C$12/100)^(1/12),D1145)</f>
        <v>360431.71254144015</v>
      </c>
    </row>
    <row r="1147" spans="1:4" x14ac:dyDescent="0.25">
      <c r="A1147" s="1" t="s">
        <v>16</v>
      </c>
      <c r="B1147" s="2">
        <v>1145</v>
      </c>
      <c r="C1147" s="32">
        <f>IF('Intérêts Composés'!$C$14*12+1&gt;Calculs!B1147,'Intérêts Composés'!$C$10*Calculs!B1147+'Intérêts Composés'!$C$8,C1146)</f>
        <v>109000</v>
      </c>
      <c r="D1147" s="32">
        <f>IF('Intérêts Composés'!$C$14*12+1&gt;Calculs!B1147,(D1146+'Intérêts Composés'!$C$10)*(1+'Intérêts Composés'!$C$12/100)^(1/12),D1146)</f>
        <v>360431.71254144015</v>
      </c>
    </row>
    <row r="1148" spans="1:4" x14ac:dyDescent="0.25">
      <c r="A1148" s="1" t="s">
        <v>16</v>
      </c>
      <c r="B1148" s="2">
        <v>1146</v>
      </c>
      <c r="C1148" s="32">
        <f>IF('Intérêts Composés'!$C$14*12+1&gt;Calculs!B1148,'Intérêts Composés'!$C$10*Calculs!B1148+'Intérêts Composés'!$C$8,C1147)</f>
        <v>109000</v>
      </c>
      <c r="D1148" s="32">
        <f>IF('Intérêts Composés'!$C$14*12+1&gt;Calculs!B1148,(D1147+'Intérêts Composés'!$C$10)*(1+'Intérêts Composés'!$C$12/100)^(1/12),D1147)</f>
        <v>360431.71254144015</v>
      </c>
    </row>
    <row r="1149" spans="1:4" x14ac:dyDescent="0.25">
      <c r="A1149" s="1" t="s">
        <v>16</v>
      </c>
      <c r="B1149" s="2">
        <v>1147</v>
      </c>
      <c r="C1149" s="32">
        <f>IF('Intérêts Composés'!$C$14*12+1&gt;Calculs!B1149,'Intérêts Composés'!$C$10*Calculs!B1149+'Intérêts Composés'!$C$8,C1148)</f>
        <v>109000</v>
      </c>
      <c r="D1149" s="32">
        <f>IF('Intérêts Composés'!$C$14*12+1&gt;Calculs!B1149,(D1148+'Intérêts Composés'!$C$10)*(1+'Intérêts Composés'!$C$12/100)^(1/12),D1148)</f>
        <v>360431.71254144015</v>
      </c>
    </row>
    <row r="1150" spans="1:4" x14ac:dyDescent="0.25">
      <c r="A1150" s="1" t="s">
        <v>16</v>
      </c>
      <c r="B1150" s="2">
        <v>1148</v>
      </c>
      <c r="C1150" s="32">
        <f>IF('Intérêts Composés'!$C$14*12+1&gt;Calculs!B1150,'Intérêts Composés'!$C$10*Calculs!B1150+'Intérêts Composés'!$C$8,C1149)</f>
        <v>109000</v>
      </c>
      <c r="D1150" s="32">
        <f>IF('Intérêts Composés'!$C$14*12+1&gt;Calculs!B1150,(D1149+'Intérêts Composés'!$C$10)*(1+'Intérêts Composés'!$C$12/100)^(1/12),D1149)</f>
        <v>360431.71254144015</v>
      </c>
    </row>
    <row r="1151" spans="1:4" x14ac:dyDescent="0.25">
      <c r="A1151" s="1" t="s">
        <v>16</v>
      </c>
      <c r="B1151" s="2">
        <v>1149</v>
      </c>
      <c r="C1151" s="32">
        <f>IF('Intérêts Composés'!$C$14*12+1&gt;Calculs!B1151,'Intérêts Composés'!$C$10*Calculs!B1151+'Intérêts Composés'!$C$8,C1150)</f>
        <v>109000</v>
      </c>
      <c r="D1151" s="32">
        <f>IF('Intérêts Composés'!$C$14*12+1&gt;Calculs!B1151,(D1150+'Intérêts Composés'!$C$10)*(1+'Intérêts Composés'!$C$12/100)^(1/12),D1150)</f>
        <v>360431.71254144015</v>
      </c>
    </row>
    <row r="1152" spans="1:4" x14ac:dyDescent="0.25">
      <c r="A1152" s="1" t="s">
        <v>16</v>
      </c>
      <c r="B1152" s="2">
        <v>1150</v>
      </c>
      <c r="C1152" s="32">
        <f>IF('Intérêts Composés'!$C$14*12+1&gt;Calculs!B1152,'Intérêts Composés'!$C$10*Calculs!B1152+'Intérêts Composés'!$C$8,C1151)</f>
        <v>109000</v>
      </c>
      <c r="D1152" s="32">
        <f>IF('Intérêts Composés'!$C$14*12+1&gt;Calculs!B1152,(D1151+'Intérêts Composés'!$C$10)*(1+'Intérêts Composés'!$C$12/100)^(1/12),D1151)</f>
        <v>360431.71254144015</v>
      </c>
    </row>
    <row r="1153" spans="1:4" x14ac:dyDescent="0.25">
      <c r="A1153" s="1" t="s">
        <v>16</v>
      </c>
      <c r="B1153" s="2">
        <v>1151</v>
      </c>
      <c r="C1153" s="32">
        <f>IF('Intérêts Composés'!$C$14*12+1&gt;Calculs!B1153,'Intérêts Composés'!$C$10*Calculs!B1153+'Intérêts Composés'!$C$8,C1152)</f>
        <v>109000</v>
      </c>
      <c r="D1153" s="32">
        <f>IF('Intérêts Composés'!$C$14*12+1&gt;Calculs!B1153,(D1152+'Intérêts Composés'!$C$10)*(1+'Intérêts Composés'!$C$12/100)^(1/12),D1152)</f>
        <v>360431.71254144015</v>
      </c>
    </row>
    <row r="1154" spans="1:4" x14ac:dyDescent="0.25">
      <c r="A1154" s="1" t="s">
        <v>16</v>
      </c>
      <c r="B1154" s="2">
        <v>1152</v>
      </c>
      <c r="C1154" s="32">
        <f>IF('Intérêts Composés'!$C$14*12+1&gt;Calculs!B1154,'Intérêts Composés'!$C$10*Calculs!B1154+'Intérêts Composés'!$C$8,C1153)</f>
        <v>109000</v>
      </c>
      <c r="D1154" s="32">
        <f>IF('Intérêts Composés'!$C$14*12+1&gt;Calculs!B1154,(D1153+'Intérêts Composés'!$C$10)*(1+'Intérêts Composés'!$C$12/100)^(1/12),D1153)</f>
        <v>360431.71254144015</v>
      </c>
    </row>
    <row r="1155" spans="1:4" x14ac:dyDescent="0.25">
      <c r="A1155" s="1" t="s">
        <v>16</v>
      </c>
      <c r="B1155" s="2">
        <v>1153</v>
      </c>
      <c r="C1155" s="32">
        <f>IF('Intérêts Composés'!$C$14*12+1&gt;Calculs!B1155,'Intérêts Composés'!$C$10*Calculs!B1155+'Intérêts Composés'!$C$8,C1154)</f>
        <v>109000</v>
      </c>
      <c r="D1155" s="32">
        <f>IF('Intérêts Composés'!$C$14*12+1&gt;Calculs!B1155,(D1154+'Intérêts Composés'!$C$10)*(1+'Intérêts Composés'!$C$12/100)^(1/12),D1154)</f>
        <v>360431.71254144015</v>
      </c>
    </row>
    <row r="1156" spans="1:4" x14ac:dyDescent="0.25">
      <c r="A1156" s="1" t="s">
        <v>16</v>
      </c>
      <c r="B1156" s="2">
        <v>1154</v>
      </c>
      <c r="C1156" s="32">
        <f>IF('Intérêts Composés'!$C$14*12+1&gt;Calculs!B1156,'Intérêts Composés'!$C$10*Calculs!B1156+'Intérêts Composés'!$C$8,C1155)</f>
        <v>109000</v>
      </c>
      <c r="D1156" s="32">
        <f>IF('Intérêts Composés'!$C$14*12+1&gt;Calculs!B1156,(D1155+'Intérêts Composés'!$C$10)*(1+'Intérêts Composés'!$C$12/100)^(1/12),D1155)</f>
        <v>360431.71254144015</v>
      </c>
    </row>
    <row r="1157" spans="1:4" x14ac:dyDescent="0.25">
      <c r="A1157" s="1" t="s">
        <v>16</v>
      </c>
      <c r="B1157" s="2">
        <v>1155</v>
      </c>
      <c r="C1157" s="32">
        <f>IF('Intérêts Composés'!$C$14*12+1&gt;Calculs!B1157,'Intérêts Composés'!$C$10*Calculs!B1157+'Intérêts Composés'!$C$8,C1156)</f>
        <v>109000</v>
      </c>
      <c r="D1157" s="32">
        <f>IF('Intérêts Composés'!$C$14*12+1&gt;Calculs!B1157,(D1156+'Intérêts Composés'!$C$10)*(1+'Intérêts Composés'!$C$12/100)^(1/12),D1156)</f>
        <v>360431.71254144015</v>
      </c>
    </row>
    <row r="1158" spans="1:4" x14ac:dyDescent="0.25">
      <c r="A1158" s="1" t="s">
        <v>16</v>
      </c>
      <c r="B1158" s="2">
        <v>1156</v>
      </c>
      <c r="C1158" s="32">
        <f>IF('Intérêts Composés'!$C$14*12+1&gt;Calculs!B1158,'Intérêts Composés'!$C$10*Calculs!B1158+'Intérêts Composés'!$C$8,C1157)</f>
        <v>109000</v>
      </c>
      <c r="D1158" s="32">
        <f>IF('Intérêts Composés'!$C$14*12+1&gt;Calculs!B1158,(D1157+'Intérêts Composés'!$C$10)*(1+'Intérêts Composés'!$C$12/100)^(1/12),D1157)</f>
        <v>360431.71254144015</v>
      </c>
    </row>
    <row r="1159" spans="1:4" x14ac:dyDescent="0.25">
      <c r="A1159" s="1" t="s">
        <v>16</v>
      </c>
      <c r="B1159" s="2">
        <v>1157</v>
      </c>
      <c r="C1159" s="32">
        <f>IF('Intérêts Composés'!$C$14*12+1&gt;Calculs!B1159,'Intérêts Composés'!$C$10*Calculs!B1159+'Intérêts Composés'!$C$8,C1158)</f>
        <v>109000</v>
      </c>
      <c r="D1159" s="32">
        <f>IF('Intérêts Composés'!$C$14*12+1&gt;Calculs!B1159,(D1158+'Intérêts Composés'!$C$10)*(1+'Intérêts Composés'!$C$12/100)^(1/12),D1158)</f>
        <v>360431.71254144015</v>
      </c>
    </row>
    <row r="1160" spans="1:4" x14ac:dyDescent="0.25">
      <c r="A1160" s="1" t="s">
        <v>16</v>
      </c>
      <c r="B1160" s="2">
        <v>1158</v>
      </c>
      <c r="C1160" s="32">
        <f>IF('Intérêts Composés'!$C$14*12+1&gt;Calculs!B1160,'Intérêts Composés'!$C$10*Calculs!B1160+'Intérêts Composés'!$C$8,C1159)</f>
        <v>109000</v>
      </c>
      <c r="D1160" s="32">
        <f>IF('Intérêts Composés'!$C$14*12+1&gt;Calculs!B1160,(D1159+'Intérêts Composés'!$C$10)*(1+'Intérêts Composés'!$C$12/100)^(1/12),D1159)</f>
        <v>360431.71254144015</v>
      </c>
    </row>
    <row r="1161" spans="1:4" x14ac:dyDescent="0.25">
      <c r="A1161" s="1" t="s">
        <v>16</v>
      </c>
      <c r="B1161" s="2">
        <v>1159</v>
      </c>
      <c r="C1161" s="32">
        <f>IF('Intérêts Composés'!$C$14*12+1&gt;Calculs!B1161,'Intérêts Composés'!$C$10*Calculs!B1161+'Intérêts Composés'!$C$8,C1160)</f>
        <v>109000</v>
      </c>
      <c r="D1161" s="32">
        <f>IF('Intérêts Composés'!$C$14*12+1&gt;Calculs!B1161,(D1160+'Intérêts Composés'!$C$10)*(1+'Intérêts Composés'!$C$12/100)^(1/12),D1160)</f>
        <v>360431.71254144015</v>
      </c>
    </row>
    <row r="1162" spans="1:4" x14ac:dyDescent="0.25">
      <c r="A1162" s="1" t="s">
        <v>16</v>
      </c>
      <c r="B1162" s="2">
        <v>1160</v>
      </c>
      <c r="C1162" s="32">
        <f>IF('Intérêts Composés'!$C$14*12+1&gt;Calculs!B1162,'Intérêts Composés'!$C$10*Calculs!B1162+'Intérêts Composés'!$C$8,C1161)</f>
        <v>109000</v>
      </c>
      <c r="D1162" s="32">
        <f>IF('Intérêts Composés'!$C$14*12+1&gt;Calculs!B1162,(D1161+'Intérêts Composés'!$C$10)*(1+'Intérêts Composés'!$C$12/100)^(1/12),D1161)</f>
        <v>360431.71254144015</v>
      </c>
    </row>
    <row r="1163" spans="1:4" x14ac:dyDescent="0.25">
      <c r="A1163" s="1" t="s">
        <v>16</v>
      </c>
      <c r="B1163" s="2">
        <v>1161</v>
      </c>
      <c r="C1163" s="32">
        <f>IF('Intérêts Composés'!$C$14*12+1&gt;Calculs!B1163,'Intérêts Composés'!$C$10*Calculs!B1163+'Intérêts Composés'!$C$8,C1162)</f>
        <v>109000</v>
      </c>
      <c r="D1163" s="32">
        <f>IF('Intérêts Composés'!$C$14*12+1&gt;Calculs!B1163,(D1162+'Intérêts Composés'!$C$10)*(1+'Intérêts Composés'!$C$12/100)^(1/12),D1162)</f>
        <v>360431.71254144015</v>
      </c>
    </row>
    <row r="1164" spans="1:4" x14ac:dyDescent="0.25">
      <c r="A1164" s="1" t="s">
        <v>16</v>
      </c>
      <c r="B1164" s="2">
        <v>1162</v>
      </c>
      <c r="C1164" s="32">
        <f>IF('Intérêts Composés'!$C$14*12+1&gt;Calculs!B1164,'Intérêts Composés'!$C$10*Calculs!B1164+'Intérêts Composés'!$C$8,C1163)</f>
        <v>109000</v>
      </c>
      <c r="D1164" s="32">
        <f>IF('Intérêts Composés'!$C$14*12+1&gt;Calculs!B1164,(D1163+'Intérêts Composés'!$C$10)*(1+'Intérêts Composés'!$C$12/100)^(1/12),D1163)</f>
        <v>360431.71254144015</v>
      </c>
    </row>
    <row r="1165" spans="1:4" x14ac:dyDescent="0.25">
      <c r="A1165" s="1" t="s">
        <v>16</v>
      </c>
      <c r="B1165" s="2">
        <v>1163</v>
      </c>
      <c r="C1165" s="32">
        <f>IF('Intérêts Composés'!$C$14*12+1&gt;Calculs!B1165,'Intérêts Composés'!$C$10*Calculs!B1165+'Intérêts Composés'!$C$8,C1164)</f>
        <v>109000</v>
      </c>
      <c r="D1165" s="32">
        <f>IF('Intérêts Composés'!$C$14*12+1&gt;Calculs!B1165,(D1164+'Intérêts Composés'!$C$10)*(1+'Intérêts Composés'!$C$12/100)^(1/12),D1164)</f>
        <v>360431.71254144015</v>
      </c>
    </row>
    <row r="1166" spans="1:4" x14ac:dyDescent="0.25">
      <c r="A1166" s="1" t="s">
        <v>16</v>
      </c>
      <c r="B1166" s="2">
        <v>1164</v>
      </c>
      <c r="C1166" s="32">
        <f>IF('Intérêts Composés'!$C$14*12+1&gt;Calculs!B1166,'Intérêts Composés'!$C$10*Calculs!B1166+'Intérêts Composés'!$C$8,C1165)</f>
        <v>109000</v>
      </c>
      <c r="D1166" s="32">
        <f>IF('Intérêts Composés'!$C$14*12+1&gt;Calculs!B1166,(D1165+'Intérêts Composés'!$C$10)*(1+'Intérêts Composés'!$C$12/100)^(1/12),D1165)</f>
        <v>360431.71254144015</v>
      </c>
    </row>
    <row r="1167" spans="1:4" x14ac:dyDescent="0.25">
      <c r="A1167" s="1" t="s">
        <v>16</v>
      </c>
      <c r="B1167" s="2">
        <v>1165</v>
      </c>
      <c r="C1167" s="32">
        <f>IF('Intérêts Composés'!$C$14*12+1&gt;Calculs!B1167,'Intérêts Composés'!$C$10*Calculs!B1167+'Intérêts Composés'!$C$8,C1166)</f>
        <v>109000</v>
      </c>
      <c r="D1167" s="32">
        <f>IF('Intérêts Composés'!$C$14*12+1&gt;Calculs!B1167,(D1166+'Intérêts Composés'!$C$10)*(1+'Intérêts Composés'!$C$12/100)^(1/12),D1166)</f>
        <v>360431.71254144015</v>
      </c>
    </row>
    <row r="1168" spans="1:4" x14ac:dyDescent="0.25">
      <c r="A1168" s="1" t="s">
        <v>16</v>
      </c>
      <c r="B1168" s="2">
        <v>1166</v>
      </c>
      <c r="C1168" s="32">
        <f>IF('Intérêts Composés'!$C$14*12+1&gt;Calculs!B1168,'Intérêts Composés'!$C$10*Calculs!B1168+'Intérêts Composés'!$C$8,C1167)</f>
        <v>109000</v>
      </c>
      <c r="D1168" s="32">
        <f>IF('Intérêts Composés'!$C$14*12+1&gt;Calculs!B1168,(D1167+'Intérêts Composés'!$C$10)*(1+'Intérêts Composés'!$C$12/100)^(1/12),D1167)</f>
        <v>360431.71254144015</v>
      </c>
    </row>
    <row r="1169" spans="1:4" x14ac:dyDescent="0.25">
      <c r="A1169" s="1" t="s">
        <v>16</v>
      </c>
      <c r="B1169" s="2">
        <v>1167</v>
      </c>
      <c r="C1169" s="32">
        <f>IF('Intérêts Composés'!$C$14*12+1&gt;Calculs!B1169,'Intérêts Composés'!$C$10*Calculs!B1169+'Intérêts Composés'!$C$8,C1168)</f>
        <v>109000</v>
      </c>
      <c r="D1169" s="32">
        <f>IF('Intérêts Composés'!$C$14*12+1&gt;Calculs!B1169,(D1168+'Intérêts Composés'!$C$10)*(1+'Intérêts Composés'!$C$12/100)^(1/12),D1168)</f>
        <v>360431.71254144015</v>
      </c>
    </row>
    <row r="1170" spans="1:4" x14ac:dyDescent="0.25">
      <c r="A1170" s="1" t="s">
        <v>16</v>
      </c>
      <c r="B1170" s="2">
        <v>1168</v>
      </c>
      <c r="C1170" s="32">
        <f>IF('Intérêts Composés'!$C$14*12+1&gt;Calculs!B1170,'Intérêts Composés'!$C$10*Calculs!B1170+'Intérêts Composés'!$C$8,C1169)</f>
        <v>109000</v>
      </c>
      <c r="D1170" s="32">
        <f>IF('Intérêts Composés'!$C$14*12+1&gt;Calculs!B1170,(D1169+'Intérêts Composés'!$C$10)*(1+'Intérêts Composés'!$C$12/100)^(1/12),D1169)</f>
        <v>360431.71254144015</v>
      </c>
    </row>
    <row r="1171" spans="1:4" x14ac:dyDescent="0.25">
      <c r="A1171" s="1" t="s">
        <v>16</v>
      </c>
      <c r="B1171" s="2">
        <v>1169</v>
      </c>
      <c r="C1171" s="32">
        <f>IF('Intérêts Composés'!$C$14*12+1&gt;Calculs!B1171,'Intérêts Composés'!$C$10*Calculs!B1171+'Intérêts Composés'!$C$8,C1170)</f>
        <v>109000</v>
      </c>
      <c r="D1171" s="32">
        <f>IF('Intérêts Composés'!$C$14*12+1&gt;Calculs!B1171,(D1170+'Intérêts Composés'!$C$10)*(1+'Intérêts Composés'!$C$12/100)^(1/12),D1170)</f>
        <v>360431.71254144015</v>
      </c>
    </row>
    <row r="1172" spans="1:4" x14ac:dyDescent="0.25">
      <c r="A1172" s="1" t="s">
        <v>16</v>
      </c>
      <c r="B1172" s="2">
        <v>1170</v>
      </c>
      <c r="C1172" s="32">
        <f>IF('Intérêts Composés'!$C$14*12+1&gt;Calculs!B1172,'Intérêts Composés'!$C$10*Calculs!B1172+'Intérêts Composés'!$C$8,C1171)</f>
        <v>109000</v>
      </c>
      <c r="D1172" s="32">
        <f>IF('Intérêts Composés'!$C$14*12+1&gt;Calculs!B1172,(D1171+'Intérêts Composés'!$C$10)*(1+'Intérêts Composés'!$C$12/100)^(1/12),D1171)</f>
        <v>360431.71254144015</v>
      </c>
    </row>
    <row r="1173" spans="1:4" x14ac:dyDescent="0.25">
      <c r="A1173" s="1" t="s">
        <v>16</v>
      </c>
      <c r="B1173" s="2">
        <v>1171</v>
      </c>
      <c r="C1173" s="32">
        <f>IF('Intérêts Composés'!$C$14*12+1&gt;Calculs!B1173,'Intérêts Composés'!$C$10*Calculs!B1173+'Intérêts Composés'!$C$8,C1172)</f>
        <v>109000</v>
      </c>
      <c r="D1173" s="32">
        <f>IF('Intérêts Composés'!$C$14*12+1&gt;Calculs!B1173,(D1172+'Intérêts Composés'!$C$10)*(1+'Intérêts Composés'!$C$12/100)^(1/12),D1172)</f>
        <v>360431.71254144015</v>
      </c>
    </row>
    <row r="1174" spans="1:4" x14ac:dyDescent="0.25">
      <c r="A1174" s="1" t="s">
        <v>16</v>
      </c>
      <c r="B1174" s="2">
        <v>1172</v>
      </c>
      <c r="C1174" s="32">
        <f>IF('Intérêts Composés'!$C$14*12+1&gt;Calculs!B1174,'Intérêts Composés'!$C$10*Calculs!B1174+'Intérêts Composés'!$C$8,C1173)</f>
        <v>109000</v>
      </c>
      <c r="D1174" s="32">
        <f>IF('Intérêts Composés'!$C$14*12+1&gt;Calculs!B1174,(D1173+'Intérêts Composés'!$C$10)*(1+'Intérêts Composés'!$C$12/100)^(1/12),D1173)</f>
        <v>360431.71254144015</v>
      </c>
    </row>
    <row r="1175" spans="1:4" x14ac:dyDescent="0.25">
      <c r="A1175" s="1" t="s">
        <v>16</v>
      </c>
      <c r="B1175" s="2">
        <v>1173</v>
      </c>
      <c r="C1175" s="32">
        <f>IF('Intérêts Composés'!$C$14*12+1&gt;Calculs!B1175,'Intérêts Composés'!$C$10*Calculs!B1175+'Intérêts Composés'!$C$8,C1174)</f>
        <v>109000</v>
      </c>
      <c r="D1175" s="32">
        <f>IF('Intérêts Composés'!$C$14*12+1&gt;Calculs!B1175,(D1174+'Intérêts Composés'!$C$10)*(1+'Intérêts Composés'!$C$12/100)^(1/12),D1174)</f>
        <v>360431.71254144015</v>
      </c>
    </row>
    <row r="1176" spans="1:4" x14ac:dyDescent="0.25">
      <c r="A1176" s="1" t="s">
        <v>16</v>
      </c>
      <c r="B1176" s="2">
        <v>1174</v>
      </c>
      <c r="C1176" s="32">
        <f>IF('Intérêts Composés'!$C$14*12+1&gt;Calculs!B1176,'Intérêts Composés'!$C$10*Calculs!B1176+'Intérêts Composés'!$C$8,C1175)</f>
        <v>109000</v>
      </c>
      <c r="D1176" s="32">
        <f>IF('Intérêts Composés'!$C$14*12+1&gt;Calculs!B1176,(D1175+'Intérêts Composés'!$C$10)*(1+'Intérêts Composés'!$C$12/100)^(1/12),D1175)</f>
        <v>360431.71254144015</v>
      </c>
    </row>
    <row r="1177" spans="1:4" x14ac:dyDescent="0.25">
      <c r="A1177" s="1" t="s">
        <v>16</v>
      </c>
      <c r="B1177" s="2">
        <v>1175</v>
      </c>
      <c r="C1177" s="32">
        <f>IF('Intérêts Composés'!$C$14*12+1&gt;Calculs!B1177,'Intérêts Composés'!$C$10*Calculs!B1177+'Intérêts Composés'!$C$8,C1176)</f>
        <v>109000</v>
      </c>
      <c r="D1177" s="32">
        <f>IF('Intérêts Composés'!$C$14*12+1&gt;Calculs!B1177,(D1176+'Intérêts Composés'!$C$10)*(1+'Intérêts Composés'!$C$12/100)^(1/12),D1176)</f>
        <v>360431.71254144015</v>
      </c>
    </row>
    <row r="1178" spans="1:4" x14ac:dyDescent="0.25">
      <c r="A1178" s="1" t="s">
        <v>16</v>
      </c>
      <c r="B1178" s="2">
        <v>1176</v>
      </c>
      <c r="C1178" s="32">
        <f>IF('Intérêts Composés'!$C$14*12+1&gt;Calculs!B1178,'Intérêts Composés'!$C$10*Calculs!B1178+'Intérêts Composés'!$C$8,C1177)</f>
        <v>109000</v>
      </c>
      <c r="D1178" s="32">
        <f>IF('Intérêts Composés'!$C$14*12+1&gt;Calculs!B1178,(D1177+'Intérêts Composés'!$C$10)*(1+'Intérêts Composés'!$C$12/100)^(1/12),D1177)</f>
        <v>360431.71254144015</v>
      </c>
    </row>
    <row r="1179" spans="1:4" x14ac:dyDescent="0.25">
      <c r="A1179" s="1" t="s">
        <v>16</v>
      </c>
      <c r="B1179" s="2">
        <v>1177</v>
      </c>
      <c r="C1179" s="32">
        <f>IF('Intérêts Composés'!$C$14*12+1&gt;Calculs!B1179,'Intérêts Composés'!$C$10*Calculs!B1179+'Intérêts Composés'!$C$8,C1178)</f>
        <v>109000</v>
      </c>
      <c r="D1179" s="32">
        <f>IF('Intérêts Composés'!$C$14*12+1&gt;Calculs!B1179,(D1178+'Intérêts Composés'!$C$10)*(1+'Intérêts Composés'!$C$12/100)^(1/12),D1178)</f>
        <v>360431.71254144015</v>
      </c>
    </row>
    <row r="1180" spans="1:4" x14ac:dyDescent="0.25">
      <c r="A1180" s="1" t="s">
        <v>16</v>
      </c>
      <c r="B1180" s="2">
        <v>1178</v>
      </c>
      <c r="C1180" s="32">
        <f>IF('Intérêts Composés'!$C$14*12+1&gt;Calculs!B1180,'Intérêts Composés'!$C$10*Calculs!B1180+'Intérêts Composés'!$C$8,C1179)</f>
        <v>109000</v>
      </c>
      <c r="D1180" s="32">
        <f>IF('Intérêts Composés'!$C$14*12+1&gt;Calculs!B1180,(D1179+'Intérêts Composés'!$C$10)*(1+'Intérêts Composés'!$C$12/100)^(1/12),D1179)</f>
        <v>360431.71254144015</v>
      </c>
    </row>
    <row r="1181" spans="1:4" x14ac:dyDescent="0.25">
      <c r="A1181" s="1" t="s">
        <v>16</v>
      </c>
      <c r="B1181" s="2">
        <v>1179</v>
      </c>
      <c r="C1181" s="32">
        <f>IF('Intérêts Composés'!$C$14*12+1&gt;Calculs!B1181,'Intérêts Composés'!$C$10*Calculs!B1181+'Intérêts Composés'!$C$8,C1180)</f>
        <v>109000</v>
      </c>
      <c r="D1181" s="32">
        <f>IF('Intérêts Composés'!$C$14*12+1&gt;Calculs!B1181,(D1180+'Intérêts Composés'!$C$10)*(1+'Intérêts Composés'!$C$12/100)^(1/12),D1180)</f>
        <v>360431.71254144015</v>
      </c>
    </row>
    <row r="1182" spans="1:4" x14ac:dyDescent="0.25">
      <c r="A1182" s="1" t="s">
        <v>16</v>
      </c>
      <c r="B1182" s="2">
        <v>1180</v>
      </c>
      <c r="C1182" s="32">
        <f>IF('Intérêts Composés'!$C$14*12+1&gt;Calculs!B1182,'Intérêts Composés'!$C$10*Calculs!B1182+'Intérêts Composés'!$C$8,C1181)</f>
        <v>109000</v>
      </c>
      <c r="D1182" s="32">
        <f>IF('Intérêts Composés'!$C$14*12+1&gt;Calculs!B1182,(D1181+'Intérêts Composés'!$C$10)*(1+'Intérêts Composés'!$C$12/100)^(1/12),D1181)</f>
        <v>360431.71254144015</v>
      </c>
    </row>
    <row r="1183" spans="1:4" x14ac:dyDescent="0.25">
      <c r="A1183" s="1" t="s">
        <v>16</v>
      </c>
      <c r="B1183" s="2">
        <v>1181</v>
      </c>
      <c r="C1183" s="32">
        <f>IF('Intérêts Composés'!$C$14*12+1&gt;Calculs!B1183,'Intérêts Composés'!$C$10*Calculs!B1183+'Intérêts Composés'!$C$8,C1182)</f>
        <v>109000</v>
      </c>
      <c r="D1183" s="32">
        <f>IF('Intérêts Composés'!$C$14*12+1&gt;Calculs!B1183,(D1182+'Intérêts Composés'!$C$10)*(1+'Intérêts Composés'!$C$12/100)^(1/12),D1182)</f>
        <v>360431.71254144015</v>
      </c>
    </row>
    <row r="1184" spans="1:4" x14ac:dyDescent="0.25">
      <c r="A1184" s="1" t="s">
        <v>16</v>
      </c>
      <c r="B1184" s="2">
        <v>1182</v>
      </c>
      <c r="C1184" s="32">
        <f>IF('Intérêts Composés'!$C$14*12+1&gt;Calculs!B1184,'Intérêts Composés'!$C$10*Calculs!B1184+'Intérêts Composés'!$C$8,C1183)</f>
        <v>109000</v>
      </c>
      <c r="D1184" s="32">
        <f>IF('Intérêts Composés'!$C$14*12+1&gt;Calculs!B1184,(D1183+'Intérêts Composés'!$C$10)*(1+'Intérêts Composés'!$C$12/100)^(1/12),D1183)</f>
        <v>360431.71254144015</v>
      </c>
    </row>
    <row r="1185" spans="1:4" x14ac:dyDescent="0.25">
      <c r="A1185" s="1" t="s">
        <v>16</v>
      </c>
      <c r="B1185" s="2">
        <v>1183</v>
      </c>
      <c r="C1185" s="32">
        <f>IF('Intérêts Composés'!$C$14*12+1&gt;Calculs!B1185,'Intérêts Composés'!$C$10*Calculs!B1185+'Intérêts Composés'!$C$8,C1184)</f>
        <v>109000</v>
      </c>
      <c r="D1185" s="32">
        <f>IF('Intérêts Composés'!$C$14*12+1&gt;Calculs!B1185,(D1184+'Intérêts Composés'!$C$10)*(1+'Intérêts Composés'!$C$12/100)^(1/12),D1184)</f>
        <v>360431.71254144015</v>
      </c>
    </row>
    <row r="1186" spans="1:4" x14ac:dyDescent="0.25">
      <c r="A1186" s="1" t="s">
        <v>16</v>
      </c>
      <c r="B1186" s="2">
        <v>1184</v>
      </c>
      <c r="C1186" s="32">
        <f>IF('Intérêts Composés'!$C$14*12+1&gt;Calculs!B1186,'Intérêts Composés'!$C$10*Calculs!B1186+'Intérêts Composés'!$C$8,C1185)</f>
        <v>109000</v>
      </c>
      <c r="D1186" s="32">
        <f>IF('Intérêts Composés'!$C$14*12+1&gt;Calculs!B1186,(D1185+'Intérêts Composés'!$C$10)*(1+'Intérêts Composés'!$C$12/100)^(1/12),D1185)</f>
        <v>360431.71254144015</v>
      </c>
    </row>
    <row r="1187" spans="1:4" x14ac:dyDescent="0.25">
      <c r="A1187" s="1" t="s">
        <v>16</v>
      </c>
      <c r="B1187" s="2">
        <v>1185</v>
      </c>
      <c r="C1187" s="32">
        <f>IF('Intérêts Composés'!$C$14*12+1&gt;Calculs!B1187,'Intérêts Composés'!$C$10*Calculs!B1187+'Intérêts Composés'!$C$8,C1186)</f>
        <v>109000</v>
      </c>
      <c r="D1187" s="32">
        <f>IF('Intérêts Composés'!$C$14*12+1&gt;Calculs!B1187,(D1186+'Intérêts Composés'!$C$10)*(1+'Intérêts Composés'!$C$12/100)^(1/12),D1186)</f>
        <v>360431.71254144015</v>
      </c>
    </row>
    <row r="1188" spans="1:4" x14ac:dyDescent="0.25">
      <c r="A1188" s="1" t="s">
        <v>16</v>
      </c>
      <c r="B1188" s="2">
        <v>1186</v>
      </c>
      <c r="C1188" s="32">
        <f>IF('Intérêts Composés'!$C$14*12+1&gt;Calculs!B1188,'Intérêts Composés'!$C$10*Calculs!B1188+'Intérêts Composés'!$C$8,C1187)</f>
        <v>109000</v>
      </c>
      <c r="D1188" s="32">
        <f>IF('Intérêts Composés'!$C$14*12+1&gt;Calculs!B1188,(D1187+'Intérêts Composés'!$C$10)*(1+'Intérêts Composés'!$C$12/100)^(1/12),D1187)</f>
        <v>360431.71254144015</v>
      </c>
    </row>
    <row r="1189" spans="1:4" x14ac:dyDescent="0.25">
      <c r="A1189" s="1" t="s">
        <v>16</v>
      </c>
      <c r="B1189" s="2">
        <v>1187</v>
      </c>
      <c r="C1189" s="32">
        <f>IF('Intérêts Composés'!$C$14*12+1&gt;Calculs!B1189,'Intérêts Composés'!$C$10*Calculs!B1189+'Intérêts Composés'!$C$8,C1188)</f>
        <v>109000</v>
      </c>
      <c r="D1189" s="32">
        <f>IF('Intérêts Composés'!$C$14*12+1&gt;Calculs!B1189,(D1188+'Intérêts Composés'!$C$10)*(1+'Intérêts Composés'!$C$12/100)^(1/12),D1188)</f>
        <v>360431.71254144015</v>
      </c>
    </row>
    <row r="1190" spans="1:4" x14ac:dyDescent="0.25">
      <c r="A1190" s="1" t="s">
        <v>16</v>
      </c>
      <c r="B1190" s="2">
        <v>1188</v>
      </c>
      <c r="C1190" s="32">
        <f>IF('Intérêts Composés'!$C$14*12+1&gt;Calculs!B1190,'Intérêts Composés'!$C$10*Calculs!B1190+'Intérêts Composés'!$C$8,C1189)</f>
        <v>109000</v>
      </c>
      <c r="D1190" s="32">
        <f>IF('Intérêts Composés'!$C$14*12+1&gt;Calculs!B1190,(D1189+'Intérêts Composés'!$C$10)*(1+'Intérêts Composés'!$C$12/100)^(1/12),D1189)</f>
        <v>360431.71254144015</v>
      </c>
    </row>
    <row r="1191" spans="1:4" x14ac:dyDescent="0.25">
      <c r="A1191" s="1" t="s">
        <v>16</v>
      </c>
      <c r="B1191" s="2">
        <v>1189</v>
      </c>
      <c r="C1191" s="32">
        <f>IF('Intérêts Composés'!$C$14*12+1&gt;Calculs!B1191,'Intérêts Composés'!$C$10*Calculs!B1191+'Intérêts Composés'!$C$8,C1190)</f>
        <v>109000</v>
      </c>
      <c r="D1191" s="32">
        <f>IF('Intérêts Composés'!$C$14*12+1&gt;Calculs!B1191,(D1190+'Intérêts Composés'!$C$10)*(1+'Intérêts Composés'!$C$12/100)^(1/12),D1190)</f>
        <v>360431.71254144015</v>
      </c>
    </row>
    <row r="1192" spans="1:4" x14ac:dyDescent="0.25">
      <c r="A1192" s="1" t="s">
        <v>16</v>
      </c>
      <c r="B1192" s="2">
        <v>1190</v>
      </c>
      <c r="C1192" s="32">
        <f>IF('Intérêts Composés'!$C$14*12+1&gt;Calculs!B1192,'Intérêts Composés'!$C$10*Calculs!B1192+'Intérêts Composés'!$C$8,C1191)</f>
        <v>109000</v>
      </c>
      <c r="D1192" s="32">
        <f>IF('Intérêts Composés'!$C$14*12+1&gt;Calculs!B1192,(D1191+'Intérêts Composés'!$C$10)*(1+'Intérêts Composés'!$C$12/100)^(1/12),D1191)</f>
        <v>360431.71254144015</v>
      </c>
    </row>
    <row r="1193" spans="1:4" x14ac:dyDescent="0.25">
      <c r="A1193" s="1" t="s">
        <v>16</v>
      </c>
      <c r="B1193" s="2">
        <v>1191</v>
      </c>
      <c r="C1193" s="32">
        <f>IF('Intérêts Composés'!$C$14*12+1&gt;Calculs!B1193,'Intérêts Composés'!$C$10*Calculs!B1193+'Intérêts Composés'!$C$8,C1192)</f>
        <v>109000</v>
      </c>
      <c r="D1193" s="32">
        <f>IF('Intérêts Composés'!$C$14*12+1&gt;Calculs!B1193,(D1192+'Intérêts Composés'!$C$10)*(1+'Intérêts Composés'!$C$12/100)^(1/12),D1192)</f>
        <v>360431.71254144015</v>
      </c>
    </row>
    <row r="1194" spans="1:4" x14ac:dyDescent="0.25">
      <c r="A1194" s="1" t="s">
        <v>16</v>
      </c>
      <c r="B1194" s="2">
        <v>1192</v>
      </c>
      <c r="C1194" s="32">
        <f>IF('Intérêts Composés'!$C$14*12+1&gt;Calculs!B1194,'Intérêts Composés'!$C$10*Calculs!B1194+'Intérêts Composés'!$C$8,C1193)</f>
        <v>109000</v>
      </c>
      <c r="D1194" s="32">
        <f>IF('Intérêts Composés'!$C$14*12+1&gt;Calculs!B1194,(D1193+'Intérêts Composés'!$C$10)*(1+'Intérêts Composés'!$C$12/100)^(1/12),D1193)</f>
        <v>360431.71254144015</v>
      </c>
    </row>
    <row r="1195" spans="1:4" x14ac:dyDescent="0.25">
      <c r="A1195" s="1" t="s">
        <v>16</v>
      </c>
      <c r="B1195" s="2">
        <v>1193</v>
      </c>
      <c r="C1195" s="32">
        <f>IF('Intérêts Composés'!$C$14*12+1&gt;Calculs!B1195,'Intérêts Composés'!$C$10*Calculs!B1195+'Intérêts Composés'!$C$8,C1194)</f>
        <v>109000</v>
      </c>
      <c r="D1195" s="32">
        <f>IF('Intérêts Composés'!$C$14*12+1&gt;Calculs!B1195,(D1194+'Intérêts Composés'!$C$10)*(1+'Intérêts Composés'!$C$12/100)^(1/12),D1194)</f>
        <v>360431.71254144015</v>
      </c>
    </row>
    <row r="1196" spans="1:4" x14ac:dyDescent="0.25">
      <c r="A1196" s="1" t="s">
        <v>16</v>
      </c>
      <c r="B1196" s="2">
        <v>1194</v>
      </c>
      <c r="C1196" s="32">
        <f>IF('Intérêts Composés'!$C$14*12+1&gt;Calculs!B1196,'Intérêts Composés'!$C$10*Calculs!B1196+'Intérêts Composés'!$C$8,C1195)</f>
        <v>109000</v>
      </c>
      <c r="D1196" s="32">
        <f>IF('Intérêts Composés'!$C$14*12+1&gt;Calculs!B1196,(D1195+'Intérêts Composés'!$C$10)*(1+'Intérêts Composés'!$C$12/100)^(1/12),D1195)</f>
        <v>360431.71254144015</v>
      </c>
    </row>
    <row r="1197" spans="1:4" x14ac:dyDescent="0.25">
      <c r="A1197" s="1" t="s">
        <v>16</v>
      </c>
      <c r="B1197" s="2">
        <v>1195</v>
      </c>
      <c r="C1197" s="32">
        <f>IF('Intérêts Composés'!$C$14*12+1&gt;Calculs!B1197,'Intérêts Composés'!$C$10*Calculs!B1197+'Intérêts Composés'!$C$8,C1196)</f>
        <v>109000</v>
      </c>
      <c r="D1197" s="32">
        <f>IF('Intérêts Composés'!$C$14*12+1&gt;Calculs!B1197,(D1196+'Intérêts Composés'!$C$10)*(1+'Intérêts Composés'!$C$12/100)^(1/12),D1196)</f>
        <v>360431.71254144015</v>
      </c>
    </row>
    <row r="1198" spans="1:4" x14ac:dyDescent="0.25">
      <c r="A1198" s="1" t="s">
        <v>16</v>
      </c>
      <c r="B1198" s="2">
        <v>1196</v>
      </c>
      <c r="C1198" s="32">
        <f>IF('Intérêts Composés'!$C$14*12+1&gt;Calculs!B1198,'Intérêts Composés'!$C$10*Calculs!B1198+'Intérêts Composés'!$C$8,C1197)</f>
        <v>109000</v>
      </c>
      <c r="D1198" s="32">
        <f>IF('Intérêts Composés'!$C$14*12+1&gt;Calculs!B1198,(D1197+'Intérêts Composés'!$C$10)*(1+'Intérêts Composés'!$C$12/100)^(1/12),D1197)</f>
        <v>360431.71254144015</v>
      </c>
    </row>
    <row r="1199" spans="1:4" x14ac:dyDescent="0.25">
      <c r="A1199" s="1" t="s">
        <v>16</v>
      </c>
      <c r="B1199" s="2">
        <v>1197</v>
      </c>
      <c r="C1199" s="32">
        <f>IF('Intérêts Composés'!$C$14*12+1&gt;Calculs!B1199,'Intérêts Composés'!$C$10*Calculs!B1199+'Intérêts Composés'!$C$8,C1198)</f>
        <v>109000</v>
      </c>
      <c r="D1199" s="32">
        <f>IF('Intérêts Composés'!$C$14*12+1&gt;Calculs!B1199,(D1198+'Intérêts Composés'!$C$10)*(1+'Intérêts Composés'!$C$12/100)^(1/12),D1198)</f>
        <v>360431.71254144015</v>
      </c>
    </row>
    <row r="1200" spans="1:4" x14ac:dyDescent="0.25">
      <c r="A1200" s="1" t="s">
        <v>16</v>
      </c>
      <c r="B1200" s="2">
        <v>1198</v>
      </c>
      <c r="C1200" s="32">
        <f>IF('Intérêts Composés'!$C$14*12+1&gt;Calculs!B1200,'Intérêts Composés'!$C$10*Calculs!B1200+'Intérêts Composés'!$C$8,C1199)</f>
        <v>109000</v>
      </c>
      <c r="D1200" s="32">
        <f>IF('Intérêts Composés'!$C$14*12+1&gt;Calculs!B1200,(D1199+'Intérêts Composés'!$C$10)*(1+'Intérêts Composés'!$C$12/100)^(1/12),D1199)</f>
        <v>360431.71254144015</v>
      </c>
    </row>
    <row r="1201" spans="1:4" x14ac:dyDescent="0.25">
      <c r="A1201" s="1" t="s">
        <v>16</v>
      </c>
      <c r="B1201" s="2">
        <v>1199</v>
      </c>
      <c r="C1201" s="32">
        <f>IF('Intérêts Composés'!$C$14*12+1&gt;Calculs!B1201,'Intérêts Composés'!$C$10*Calculs!B1201+'Intérêts Composés'!$C$8,C1200)</f>
        <v>109000</v>
      </c>
      <c r="D1201" s="32">
        <f>IF('Intérêts Composés'!$C$14*12+1&gt;Calculs!B1201,(D1200+'Intérêts Composés'!$C$10)*(1+'Intérêts Composés'!$C$12/100)^(1/12),D1200)</f>
        <v>360431.71254144015</v>
      </c>
    </row>
    <row r="1202" spans="1:4" x14ac:dyDescent="0.25">
      <c r="A1202" s="1" t="s">
        <v>16</v>
      </c>
      <c r="B1202" s="2">
        <v>1200</v>
      </c>
      <c r="C1202" s="32">
        <f>IF('Intérêts Composés'!$C$14*12+1&gt;Calculs!B1202,'Intérêts Composés'!$C$10*Calculs!B1202+'Intérêts Composés'!$C$8,C1201)</f>
        <v>109000</v>
      </c>
      <c r="D1202" s="32">
        <f>IF('Intérêts Composés'!$C$14*12+1&gt;Calculs!B1202,(D1201+'Intérêts Composés'!$C$10)*(1+'Intérêts Composés'!$C$12/100)^(1/12),D1201)</f>
        <v>360431.71254144015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Intérêts Composés</vt:lpstr>
      <vt:lpstr>Calculs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dc:description/>
  <cp:lastModifiedBy>isabelle velleaus</cp:lastModifiedBy>
  <cp:revision>1</cp:revision>
  <dcterms:created xsi:type="dcterms:W3CDTF">2015-06-05T18:19:34Z</dcterms:created>
  <dcterms:modified xsi:type="dcterms:W3CDTF">2025-03-23T09:13:55Z</dcterms:modified>
  <dc:language>fr-FR</dc:language>
</cp:coreProperties>
</file>